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workbookProtection workbookPassword="909B" lockStructure="1"/>
  <bookViews>
    <workbookView xWindow="9585" yWindow="105" windowWidth="9630" windowHeight="5550" tabRatio="924" activeTab="2"/>
  </bookViews>
  <sheets>
    <sheet name="Welcome" sheetId="35" r:id="rId1"/>
    <sheet name="Instructions" sheetId="36" r:id="rId2"/>
    <sheet name="Data Input" sheetId="16" r:id="rId3"/>
    <sheet name="Calculations" sheetId="17" r:id="rId4"/>
    <sheet name="Exceptions Worksheet" sheetId="12" r:id="rId5"/>
  </sheets>
  <definedNames>
    <definedName name="_xlnm.Print_Area" localSheetId="3">Calculations!$A$2:$Q$58</definedName>
    <definedName name="_xlnm.Print_Area" localSheetId="2">'Data Input'!$A$1:$K$60</definedName>
    <definedName name="_xlnm.Print_Area" localSheetId="4">'Exceptions Worksheet'!$A$1:$E$55</definedName>
    <definedName name="XSelection">'Data Input'!$F$50:$F$51</definedName>
  </definedNames>
  <calcPr calcId="145621"/>
</workbook>
</file>

<file path=xl/calcChain.xml><?xml version="1.0" encoding="utf-8"?>
<calcChain xmlns="http://schemas.openxmlformats.org/spreadsheetml/2006/main">
  <c r="C46" i="16" l="1"/>
  <c r="C45" i="16"/>
  <c r="G56" i="17" l="1"/>
  <c r="J58" i="16" l="1"/>
  <c r="J18" i="17" l="1"/>
  <c r="H18" i="17"/>
  <c r="H7" i="17"/>
  <c r="J7" i="17"/>
  <c r="E39" i="12"/>
  <c r="C3" i="17" l="1"/>
  <c r="B8" i="12"/>
  <c r="H10" i="17"/>
  <c r="J20" i="17"/>
  <c r="H16" i="17"/>
  <c r="J22" i="17"/>
  <c r="J16" i="17"/>
  <c r="C5" i="17"/>
  <c r="H14" i="17"/>
  <c r="H20" i="17"/>
  <c r="J14" i="17"/>
  <c r="H26" i="17" l="1"/>
  <c r="J10" i="17"/>
  <c r="L12" i="17" s="1"/>
  <c r="B10" i="12"/>
  <c r="H33" i="16"/>
  <c r="H37" i="17"/>
  <c r="L20" i="17"/>
  <c r="J28" i="17"/>
  <c r="H22" i="17"/>
  <c r="J12" i="17"/>
  <c r="J26" i="17"/>
  <c r="J37" i="17" s="1"/>
  <c r="L10" i="17"/>
  <c r="H30" i="17"/>
  <c r="H41" i="17" s="1"/>
  <c r="L26" i="17"/>
  <c r="H28" i="17"/>
  <c r="H32" i="17" s="1"/>
  <c r="H43" i="17" s="1"/>
  <c r="L37" i="17" l="1"/>
  <c r="N37" i="17" s="1"/>
  <c r="H31" i="16"/>
  <c r="J31" i="16" s="1"/>
  <c r="L28" i="17"/>
  <c r="E46" i="16" s="1"/>
  <c r="L14" i="17"/>
  <c r="N10" i="17" s="1"/>
  <c r="J32" i="17" s="1"/>
  <c r="J51" i="17" s="1"/>
  <c r="J39" i="17"/>
  <c r="J33" i="16"/>
  <c r="L34" i="16"/>
  <c r="M34" i="16"/>
  <c r="P26" i="17"/>
  <c r="N26" i="17"/>
  <c r="H49" i="17"/>
  <c r="H51" i="17"/>
  <c r="J45" i="17"/>
  <c r="L22" i="17"/>
  <c r="J47" i="17"/>
  <c r="H45" i="17"/>
  <c r="H47" i="17"/>
  <c r="H39" i="17"/>
  <c r="P37" i="17" l="1"/>
  <c r="L45" i="17"/>
  <c r="N45" i="17" s="1"/>
  <c r="L47" i="17"/>
  <c r="N47" i="17" s="1"/>
  <c r="L51" i="17"/>
  <c r="N51" i="17" s="1"/>
  <c r="L39" i="17"/>
  <c r="N28" i="17"/>
  <c r="P28" i="17"/>
  <c r="J30" i="17"/>
  <c r="L30" i="17"/>
  <c r="L32" i="17"/>
  <c r="J43" i="17"/>
  <c r="L43" i="17" s="1"/>
  <c r="P45" i="17" l="1"/>
  <c r="P47" i="17"/>
  <c r="P51" i="17"/>
  <c r="D50" i="16"/>
  <c r="P32" i="17"/>
  <c r="N32" i="17"/>
  <c r="P30" i="17"/>
  <c r="N30" i="17"/>
  <c r="H37" i="16"/>
  <c r="N39" i="17"/>
  <c r="P39" i="17"/>
  <c r="N43" i="17"/>
  <c r="P43" i="17"/>
  <c r="J41" i="17"/>
  <c r="L41" i="17" s="1"/>
  <c r="J49" i="17"/>
  <c r="L49" i="17" s="1"/>
  <c r="N41" i="17" l="1"/>
  <c r="P41" i="17"/>
  <c r="N49" i="17"/>
  <c r="P49" i="17"/>
  <c r="H41" i="16"/>
  <c r="H39" i="16"/>
  <c r="M38" i="16"/>
  <c r="M44" i="16" s="1"/>
  <c r="J37" i="16"/>
  <c r="G37" i="16"/>
  <c r="L38" i="16"/>
  <c r="P54" i="17" l="1"/>
  <c r="P55" i="17" s="1"/>
  <c r="J45" i="16" s="1"/>
  <c r="L54" i="17"/>
  <c r="G41" i="16"/>
  <c r="J41" i="16"/>
  <c r="L42" i="16"/>
  <c r="J39" i="16"/>
  <c r="G39" i="16"/>
  <c r="L40" i="16"/>
  <c r="L57" i="17" l="1"/>
  <c r="J49" i="16"/>
  <c r="N54" i="17"/>
  <c r="N42" i="16"/>
  <c r="H50" i="16"/>
  <c r="E50" i="16" s="1"/>
  <c r="H46" i="16" l="1"/>
  <c r="F50" i="16" s="1"/>
  <c r="J50" i="16"/>
  <c r="J46" i="16"/>
  <c r="E13" i="12" s="1"/>
  <c r="E12" i="12" l="1"/>
  <c r="E42" i="12" s="1"/>
  <c r="F46" i="16"/>
  <c r="N47" i="16"/>
  <c r="E43" i="12" l="1"/>
  <c r="E44" i="12" s="1"/>
</calcChain>
</file>

<file path=xl/sharedStrings.xml><?xml version="1.0" encoding="utf-8"?>
<sst xmlns="http://schemas.openxmlformats.org/spreadsheetml/2006/main" count="132" uniqueCount="105">
  <si>
    <t>Change</t>
  </si>
  <si>
    <t>No.</t>
  </si>
  <si>
    <t>Prior Year</t>
  </si>
  <si>
    <t>Current Year</t>
  </si>
  <si>
    <t>Increase/(Decrease)</t>
  </si>
  <si>
    <t>Surplus/(Shortfall)</t>
  </si>
  <si>
    <t>SE-4096 plus SE-4094 Applying 50% Rule CFR 34 § 300.205</t>
  </si>
  <si>
    <t>Per Capita Calculations</t>
  </si>
  <si>
    <t>Exceptions to Maintenance of Effort (see Federal IDEA Regulations 34 CFR §300.204):</t>
  </si>
  <si>
    <t>300.204 ________</t>
  </si>
  <si>
    <t>4.</t>
  </si>
  <si>
    <t/>
  </si>
  <si>
    <t>Shortfall without 50% rule</t>
  </si>
  <si>
    <t>MDE Approval:</t>
  </si>
  <si>
    <t>MAINTENANCE OF EFFORT - ALL CALCULATIONS</t>
  </si>
  <si>
    <t>300.204 _______</t>
  </si>
  <si>
    <t>Comparisons</t>
  </si>
  <si>
    <t>Maintenance of  Effort (MOE) Comparisons</t>
  </si>
  <si>
    <t>Maintenance of Effort</t>
  </si>
  <si>
    <t>Preschool Allocation</t>
  </si>
  <si>
    <t>Total IDEA Part B - Sec 611 &amp; 619</t>
  </si>
  <si>
    <t xml:space="preserve">                                    Maintenance of Effort Worksheet                                       </t>
  </si>
  <si>
    <t>SE-4096 plus SE-4094</t>
  </si>
  <si>
    <t>Michigan Department of Education</t>
  </si>
  <si>
    <t>Office of Special Education and Early Intervention Services</t>
  </si>
  <si>
    <t>District Code:</t>
  </si>
  <si>
    <t>District Name:</t>
  </si>
  <si>
    <t>Preceding</t>
  </si>
  <si>
    <t>Reporting Year</t>
  </si>
  <si>
    <t>Data Needed</t>
  </si>
  <si>
    <t>IDEA Part B - Flowthrough Allocation</t>
  </si>
  <si>
    <t>Special Education Actual Cost Report (SE-4096)</t>
  </si>
  <si>
    <t>Transportation Expenditure Report (SE-4094)</t>
  </si>
  <si>
    <t xml:space="preserve">Other Special Education Costs  </t>
  </si>
  <si>
    <t xml:space="preserve">Result of </t>
  </si>
  <si>
    <t>Comparison</t>
  </si>
  <si>
    <t>Total Costs (SE-4096/4094/Other Special Education Costs)</t>
  </si>
  <si>
    <t>Current Shortfall:</t>
  </si>
  <si>
    <t>Date</t>
  </si>
  <si>
    <t>Current</t>
  </si>
  <si>
    <t>SE-4096 Special Education Costs</t>
  </si>
  <si>
    <t>SE-4094 Specialized Transportation Costs</t>
  </si>
  <si>
    <t>Total</t>
  </si>
  <si>
    <t>Maintenance of Effort (MOE) - Comparisons</t>
  </si>
  <si>
    <t>SE-4096 plus SE-4094 Comparison</t>
  </si>
  <si>
    <t>SE-4096 plus SE-4094 plus Other SE Cost Comparison</t>
  </si>
  <si>
    <t>Maintenance of Effort  - (Shortfall)/ Surplus</t>
  </si>
  <si>
    <t xml:space="preserve"> Other Expenditure and Exceptions Worksheet</t>
  </si>
  <si>
    <t>Justify only to the amount of fiscal effort not maintained as noted on the Maintenance of Fiscal Effort Worksheet.  If the total justifications equal/exceed this amount then fiscal effort has been maintained for the reporting year.</t>
  </si>
  <si>
    <t>Exception Code</t>
  </si>
  <si>
    <t>Detailed Explanation</t>
  </si>
  <si>
    <t>1.</t>
  </si>
  <si>
    <t>2.</t>
  </si>
  <si>
    <t>3.</t>
  </si>
  <si>
    <t>Allowable Federal Exceptions to Maintenance of Effort</t>
  </si>
  <si>
    <t>Upon Department review and approval, districts that did not demonstrate maintenance of effort, will be provided with instructions for repayment.</t>
  </si>
  <si>
    <t xml:space="preserve">   </t>
  </si>
  <si>
    <t xml:space="preserve">Authorized Signature: </t>
  </si>
  <si>
    <t xml:space="preserve">Title: </t>
  </si>
  <si>
    <t>District Contact:</t>
  </si>
  <si>
    <t>Telephone:</t>
  </si>
  <si>
    <t>Approved by – MDE:</t>
  </si>
  <si>
    <r>
      <t xml:space="preserve">    </t>
    </r>
    <r>
      <rPr>
        <b/>
        <u/>
        <sz val="10"/>
        <rFont val="Verdana"/>
        <family val="2"/>
      </rPr>
      <t>Amount(s)</t>
    </r>
  </si>
  <si>
    <t>Maximum</t>
  </si>
  <si>
    <t>SE-4096 + SE-4094 + Other SE Apply 50% Rule</t>
  </si>
  <si>
    <t>50% Rule</t>
  </si>
  <si>
    <t>as required under IDEA (34 CFR §300.203)</t>
  </si>
  <si>
    <t>Early Intervening Services Set Aside</t>
  </si>
  <si>
    <t xml:space="preserve">   Only the optimal comparison is shown.  </t>
  </si>
  <si>
    <t>SE-4096</t>
  </si>
  <si>
    <t>Calculation</t>
  </si>
  <si>
    <t>Used</t>
  </si>
  <si>
    <r>
      <t>Please Note:</t>
    </r>
    <r>
      <rPr>
        <sz val="10"/>
        <rFont val="Verdana"/>
        <family val="2"/>
      </rPr>
      <t xml:space="preserve">  Districts who have not maintained state and local effort have the opportunity to provide additional information under 34 CFR §300.204 Exception to Maintenance of Effort.  Exceptions that are being submitted for consideration are to be documented on the Exceptions Worksheet and returned to the MDE-OSE/EIS with the appropriate supporting documentation.</t>
    </r>
  </si>
  <si>
    <t>Date Completed:</t>
  </si>
  <si>
    <t>50% Limit</t>
  </si>
  <si>
    <t xml:space="preserve">  Max</t>
  </si>
  <si>
    <t>Available</t>
  </si>
  <si>
    <t>EIS Limit to 50% Rule</t>
  </si>
  <si>
    <t>Other Special Education Costs</t>
  </si>
  <si>
    <t>Percent</t>
  </si>
  <si>
    <t>Fall 2012 Head Count</t>
  </si>
  <si>
    <t>Fall FTE Count</t>
  </si>
  <si>
    <t>SE-4096 plus SE-4094 Per Capita - Fall Headcount</t>
  </si>
  <si>
    <t>SE-4096 + SE-4094 + Other SE Per Capita - Fall HC</t>
  </si>
  <si>
    <t>SE-4096 plus SE-4094 Per Capita - Fall Headcount - 50% Rule</t>
  </si>
  <si>
    <t>SE4096 + SE4094+Other SE Per Capita - Fall HC - 50%</t>
  </si>
  <si>
    <t>SE-4096 plus SE-4094 Per Capita - Fall FTE</t>
  </si>
  <si>
    <t>SE-4096 + SE-4094 + Other SE Per Capita - Fall FTE</t>
  </si>
  <si>
    <t>SE-4096 plus SE-4094 Per Capita - Fall FTE - 50% Rule</t>
  </si>
  <si>
    <t>SE4096 + SE4094+Other SE Per Capita - Fall FTE  - 50%</t>
  </si>
  <si>
    <t>Fall Head Count</t>
  </si>
  <si>
    <t>Fall Head Count - Per Capita</t>
  </si>
  <si>
    <t>Fall FTE - Per Capita</t>
  </si>
  <si>
    <t>WITHOUT 50% RULE</t>
  </si>
  <si>
    <r>
      <t xml:space="preserve">Select 
ONLY ONE 
by inserting an X
</t>
    </r>
    <r>
      <rPr>
        <b/>
        <sz val="8"/>
        <rFont val="Verdana"/>
        <family val="2"/>
      </rPr>
      <t>(required if district has a shortfall)</t>
    </r>
  </si>
  <si>
    <t>`</t>
  </si>
  <si>
    <t>Office of Special Education</t>
  </si>
  <si>
    <t>Maintenance of Effort Shortfall from worksheet (without 50% Flexibility)</t>
  </si>
  <si>
    <t>Maintenance of Effort Shortfall from worksheet (with 50% Flexibility)</t>
  </si>
  <si>
    <t>Maintenance of Effort Surplus/Shortfall (without 50% flexibility)</t>
  </si>
  <si>
    <t>Maintenance of Effort Surplus/Shortfall (with 50% flexibility)</t>
  </si>
  <si>
    <t>The link for the above regulations is as follows:</t>
  </si>
  <si>
    <t>http://www.gpo.gov/fdsys/granule/CFR-2011-title34-vol2/CFR-2011-title34-vol2-sec300-203/content-detail.html</t>
  </si>
  <si>
    <t>2012-13</t>
  </si>
  <si>
    <t>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</si>
</sst>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m/d/yy;@"/>
    <numFmt numFmtId="166" formatCode="m/d/yyyy;@"/>
    <numFmt numFmtId="167" formatCode="_(* #,##0_);_(* \(#,##0\);_(* &quot;-&quot;??_);_(@_)"/>
  </numFmts>
  <fonts count="22" x14ac:knownFonts="1">
    <font>
      <sz val="10"/>
      <name val="Arial"/>
    </font>
    <font>
      <sz val="11"/>
      <color theme="1"/>
      <name val="Calibri"/>
      <family val="2"/>
      <scheme val="minor"/>
    </font>
    <font>
      <sz val="10"/>
      <name val="Arial"/>
      <family val="2"/>
    </font>
    <font>
      <b/>
      <sz val="10"/>
      <name val="Arial"/>
      <family val="2"/>
    </font>
    <font>
      <sz val="8"/>
      <name val="Arial"/>
      <family val="2"/>
    </font>
    <font>
      <sz val="10"/>
      <name val="Verdana"/>
      <family val="2"/>
    </font>
    <font>
      <b/>
      <sz val="8"/>
      <name val="Verdana"/>
      <family val="2"/>
    </font>
    <font>
      <sz val="8"/>
      <name val="Verdana"/>
      <family val="2"/>
    </font>
    <font>
      <b/>
      <sz val="10"/>
      <name val="Verdana"/>
      <family val="2"/>
    </font>
    <font>
      <b/>
      <sz val="10"/>
      <color indexed="9"/>
      <name val="Verdana"/>
      <family val="2"/>
    </font>
    <font>
      <sz val="8"/>
      <name val="Arial"/>
      <family val="2"/>
    </font>
    <font>
      <b/>
      <u/>
      <sz val="10"/>
      <name val="Verdana"/>
      <family val="2"/>
    </font>
    <font>
      <u/>
      <sz val="10"/>
      <name val="Verdana"/>
      <family val="2"/>
    </font>
    <font>
      <b/>
      <sz val="12"/>
      <name val="Verdana"/>
      <family val="2"/>
    </font>
    <font>
      <sz val="10"/>
      <color indexed="9"/>
      <name val="Verdana"/>
      <family val="2"/>
    </font>
    <font>
      <i/>
      <sz val="10"/>
      <color indexed="14"/>
      <name val="Verdana"/>
      <family val="2"/>
    </font>
    <font>
      <sz val="10"/>
      <name val="Arial"/>
      <family val="2"/>
    </font>
    <font>
      <b/>
      <sz val="10"/>
      <color theme="0"/>
      <name val="Verdana"/>
      <family val="2"/>
    </font>
    <font>
      <sz val="10"/>
      <color theme="0"/>
      <name val="Verdana"/>
      <family val="2"/>
    </font>
    <font>
      <sz val="10"/>
      <name val="Arial"/>
      <family val="2"/>
    </font>
    <font>
      <sz val="11"/>
      <name val="Calibri"/>
      <family val="2"/>
    </font>
    <font>
      <u/>
      <sz val="10"/>
      <color theme="10"/>
      <name val="Arial"/>
      <family val="2"/>
    </font>
  </fonts>
  <fills count="2">
    <fill>
      <patternFill patternType="none"/>
    </fill>
    <fill>
      <patternFill patternType="gray125"/>
    </fill>
  </fills>
  <borders count="32">
    <border>
      <left/>
      <right/>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right style="medium">
        <color indexed="55"/>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top/>
      <bottom style="thin">
        <color indexed="64"/>
      </bottom>
      <diagonal/>
    </border>
    <border>
      <left/>
      <right/>
      <top/>
      <bottom style="thick">
        <color indexed="55"/>
      </bottom>
      <diagonal/>
    </border>
    <border>
      <left style="thick">
        <color indexed="55"/>
      </left>
      <right/>
      <top style="thick">
        <color indexed="55"/>
      </top>
      <bottom/>
      <diagonal/>
    </border>
    <border>
      <left/>
      <right/>
      <top style="thick">
        <color indexed="55"/>
      </top>
      <bottom/>
      <diagonal/>
    </border>
    <border>
      <left/>
      <right style="thick">
        <color indexed="55"/>
      </right>
      <top style="thick">
        <color indexed="55"/>
      </top>
      <bottom/>
      <diagonal/>
    </border>
    <border>
      <left/>
      <right style="thick">
        <color indexed="55"/>
      </right>
      <top/>
      <bottom/>
      <diagonal/>
    </border>
    <border>
      <left style="thick">
        <color indexed="55"/>
      </left>
      <right/>
      <top/>
      <bottom/>
      <diagonal/>
    </border>
    <border>
      <left style="thick">
        <color indexed="55"/>
      </left>
      <right/>
      <top/>
      <bottom style="thick">
        <color indexed="55"/>
      </bottom>
      <diagonal/>
    </border>
    <border>
      <left/>
      <right/>
      <top/>
      <bottom style="double">
        <color indexed="64"/>
      </bottom>
      <diagonal/>
    </border>
    <border>
      <left/>
      <right/>
      <top/>
      <bottom style="medium">
        <color indexed="64"/>
      </bottom>
      <diagonal/>
    </border>
    <border>
      <left/>
      <right style="thick">
        <color indexed="55"/>
      </right>
      <top/>
      <bottom style="medium">
        <color indexed="64"/>
      </bottom>
      <diagonal/>
    </border>
    <border>
      <left/>
      <right style="thick">
        <color indexed="55"/>
      </right>
      <top/>
      <bottom style="thick">
        <color indexed="55"/>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style="thin">
        <color indexed="64"/>
      </top>
      <bottom style="double">
        <color indexed="64"/>
      </bottom>
      <diagonal/>
    </border>
    <border>
      <left/>
      <right/>
      <top style="medium">
        <color rgb="FF969696"/>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6" fillId="0" borderId="0" applyFont="0" applyFill="0" applyBorder="0" applyAlignment="0" applyProtection="0"/>
    <xf numFmtId="0" fontId="1" fillId="0" borderId="0"/>
    <xf numFmtId="44" fontId="19" fillId="0" borderId="0" applyFont="0" applyFill="0" applyBorder="0" applyAlignment="0" applyProtection="0"/>
    <xf numFmtId="0" fontId="21" fillId="0" borderId="0" applyNumberFormat="0" applyFill="0" applyBorder="0" applyAlignment="0" applyProtection="0"/>
  </cellStyleXfs>
  <cellXfs count="197">
    <xf numFmtId="0" fontId="0" fillId="0" borderId="0" xfId="0"/>
    <xf numFmtId="0" fontId="0" fillId="0" borderId="0" xfId="0" applyFill="1"/>
    <xf numFmtId="37" fontId="5" fillId="0" borderId="0" xfId="0" applyNumberFormat="1" applyFont="1" applyFill="1" applyBorder="1"/>
    <xf numFmtId="0" fontId="8" fillId="0" borderId="0" xfId="0" applyFont="1" applyFill="1" applyBorder="1"/>
    <xf numFmtId="37" fontId="5" fillId="0" borderId="5" xfId="0" applyNumberFormat="1" applyFont="1" applyFill="1" applyBorder="1"/>
    <xf numFmtId="37" fontId="5" fillId="0" borderId="8" xfId="0" applyNumberFormat="1" applyFont="1" applyFill="1" applyBorder="1"/>
    <xf numFmtId="37" fontId="5" fillId="0" borderId="0" xfId="0" applyNumberFormat="1" applyFont="1" applyFill="1" applyBorder="1" applyAlignment="1"/>
    <xf numFmtId="37" fontId="2" fillId="0" borderId="0" xfId="0" applyNumberFormat="1" applyFont="1" applyFill="1" applyBorder="1"/>
    <xf numFmtId="0" fontId="3" fillId="0" borderId="0" xfId="0" applyFont="1" applyFill="1"/>
    <xf numFmtId="37" fontId="2" fillId="0" borderId="0" xfId="0" applyNumberFormat="1" applyFont="1" applyFill="1"/>
    <xf numFmtId="37" fontId="3" fillId="0" borderId="0" xfId="0" applyNumberFormat="1"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applyProtection="1">
      <protection locked="0"/>
    </xf>
    <xf numFmtId="0" fontId="5" fillId="0" borderId="0" xfId="0" applyFont="1" applyFill="1" applyBorder="1"/>
    <xf numFmtId="0" fontId="2" fillId="0" borderId="0" xfId="0" applyFont="1" applyFill="1" applyBorder="1"/>
    <xf numFmtId="0" fontId="2" fillId="0" borderId="0" xfId="0" applyFont="1" applyFill="1"/>
    <xf numFmtId="0" fontId="3" fillId="0" borderId="0" xfId="0" applyFont="1" applyFill="1" applyBorder="1"/>
    <xf numFmtId="0" fontId="5" fillId="0" borderId="0" xfId="0" applyFont="1" applyFill="1"/>
    <xf numFmtId="164" fontId="5" fillId="0" borderId="0" xfId="0" applyNumberFormat="1" applyFont="1" applyFill="1" applyBorder="1" applyProtection="1"/>
    <xf numFmtId="164" fontId="14" fillId="0" borderId="7" xfId="0" applyNumberFormat="1" applyFont="1" applyFill="1" applyBorder="1" applyProtection="1"/>
    <xf numFmtId="166" fontId="8" fillId="0" borderId="0" xfId="0" applyNumberFormat="1" applyFont="1" applyFill="1" applyBorder="1" applyAlignment="1">
      <alignment horizontal="left"/>
    </xf>
    <xf numFmtId="0" fontId="8" fillId="0" borderId="0" xfId="0" applyFont="1" applyFill="1" applyBorder="1" applyAlignment="1">
      <alignment horizontal="center"/>
    </xf>
    <xf numFmtId="0" fontId="8"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37" fontId="5" fillId="0" borderId="0" xfId="0" applyNumberFormat="1" applyFont="1" applyFill="1"/>
    <xf numFmtId="39" fontId="5" fillId="0" borderId="0" xfId="0" applyNumberFormat="1" applyFont="1" applyFill="1" applyBorder="1"/>
    <xf numFmtId="0" fontId="8" fillId="0" borderId="0" xfId="0" applyFont="1" applyFill="1"/>
    <xf numFmtId="37" fontId="3" fillId="0" borderId="0" xfId="0" applyNumberFormat="1" applyFont="1" applyFill="1" applyBorder="1"/>
    <xf numFmtId="4" fontId="5" fillId="0" borderId="0" xfId="0" applyNumberFormat="1" applyFont="1" applyFill="1" applyBorder="1"/>
    <xf numFmtId="0" fontId="9" fillId="0" borderId="0" xfId="0" applyFont="1" applyFill="1"/>
    <xf numFmtId="10" fontId="5" fillId="0" borderId="0" xfId="0" applyNumberFormat="1" applyFont="1" applyFill="1"/>
    <xf numFmtId="3" fontId="5" fillId="0" borderId="0" xfId="0" applyNumberFormat="1" applyFont="1" applyFill="1" applyBorder="1" applyAlignment="1" applyProtection="1">
      <alignment horizontal="right"/>
    </xf>
    <xf numFmtId="37" fontId="5" fillId="0" borderId="22" xfId="0" applyNumberFormat="1" applyFont="1" applyFill="1" applyBorder="1"/>
    <xf numFmtId="37" fontId="5" fillId="0" borderId="27" xfId="0" applyNumberFormat="1" applyFont="1" applyFill="1" applyBorder="1"/>
    <xf numFmtId="0" fontId="11" fillId="0" borderId="0" xfId="0" applyFont="1" applyFill="1" applyBorder="1" applyAlignment="1" applyProtection="1">
      <alignment horizontal="left"/>
    </xf>
    <xf numFmtId="0" fontId="8" fillId="0" borderId="9" xfId="0" applyFont="1" applyFill="1" applyBorder="1" applyAlignment="1">
      <alignment horizontal="center"/>
    </xf>
    <xf numFmtId="1" fontId="11" fillId="0" borderId="0" xfId="0" applyNumberFormat="1" applyFont="1" applyFill="1" applyBorder="1" applyAlignment="1" applyProtection="1">
      <alignment horizontal="left"/>
    </xf>
    <xf numFmtId="37" fontId="14" fillId="0" borderId="0" xfId="0" applyNumberFormat="1" applyFont="1" applyFill="1" applyBorder="1"/>
    <xf numFmtId="37" fontId="5" fillId="0" borderId="0" xfId="0" quotePrefix="1" applyNumberFormat="1" applyFont="1" applyFill="1"/>
    <xf numFmtId="39" fontId="5" fillId="0" borderId="0" xfId="0" quotePrefix="1" applyNumberFormat="1" applyFont="1" applyFill="1" applyBorder="1"/>
    <xf numFmtId="0" fontId="5" fillId="0" borderId="0" xfId="0" applyFont="1" applyFill="1" applyAlignment="1">
      <alignment horizontal="center"/>
    </xf>
    <xf numFmtId="0" fontId="8" fillId="0" borderId="0" xfId="0" applyFont="1" applyFill="1" applyBorder="1" applyAlignment="1">
      <alignment horizontal="center" wrapText="1"/>
    </xf>
    <xf numFmtId="7" fontId="5" fillId="0" borderId="0" xfId="0" applyNumberFormat="1" applyFont="1" applyFill="1" applyBorder="1"/>
    <xf numFmtId="2" fontId="17" fillId="0" borderId="0" xfId="0" applyNumberFormat="1" applyFont="1" applyFill="1"/>
    <xf numFmtId="7" fontId="18" fillId="0" borderId="0" xfId="0" applyNumberFormat="1" applyFont="1" applyFill="1" applyBorder="1"/>
    <xf numFmtId="0" fontId="2" fillId="0" borderId="0" xfId="0" quotePrefix="1" applyFont="1" applyFill="1"/>
    <xf numFmtId="37" fontId="8" fillId="0" borderId="0" xfId="0" applyNumberFormat="1" applyFont="1" applyFill="1" applyBorder="1" applyAlignment="1">
      <alignment horizontal="center"/>
    </xf>
    <xf numFmtId="0" fontId="7" fillId="0" borderId="0" xfId="0" applyFont="1" applyFill="1" applyAlignment="1"/>
    <xf numFmtId="0" fontId="8" fillId="0" borderId="0" xfId="0" applyFont="1" applyFill="1" applyAlignment="1">
      <alignment horizontal="left"/>
    </xf>
    <xf numFmtId="0" fontId="3" fillId="0" borderId="0" xfId="0" applyFont="1" applyFill="1" applyAlignment="1">
      <alignment horizontal="center"/>
    </xf>
    <xf numFmtId="49" fontId="8" fillId="0" borderId="9" xfId="0" applyNumberFormat="1"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5" fillId="0" borderId="1" xfId="0" applyFont="1" applyFill="1" applyBorder="1"/>
    <xf numFmtId="0" fontId="5" fillId="0" borderId="2" xfId="0" applyFont="1" applyFill="1" applyBorder="1"/>
    <xf numFmtId="0" fontId="8" fillId="0" borderId="2" xfId="0" applyFont="1" applyFill="1" applyBorder="1" applyAlignment="1">
      <alignment horizontal="center"/>
    </xf>
    <xf numFmtId="0" fontId="8" fillId="0" borderId="2" xfId="0" applyFont="1" applyFill="1" applyBorder="1"/>
    <xf numFmtId="0" fontId="5" fillId="0" borderId="3" xfId="0" applyFont="1" applyFill="1" applyBorder="1"/>
    <xf numFmtId="0" fontId="8" fillId="0" borderId="4" xfId="0" applyFont="1" applyFill="1" applyBorder="1"/>
    <xf numFmtId="0" fontId="5" fillId="0" borderId="5" xfId="0" applyFont="1" applyFill="1" applyBorder="1"/>
    <xf numFmtId="0" fontId="13" fillId="0" borderId="4" xfId="0" applyFont="1" applyFill="1" applyBorder="1"/>
    <xf numFmtId="0" fontId="8" fillId="0" borderId="9" xfId="0" applyFont="1" applyFill="1" applyBorder="1" applyAlignment="1" applyProtection="1">
      <alignment horizontal="center"/>
      <protection locked="0"/>
    </xf>
    <xf numFmtId="0" fontId="5" fillId="0" borderId="0" xfId="0" applyFont="1" applyFill="1" applyBorder="1" applyProtection="1"/>
    <xf numFmtId="0" fontId="5" fillId="0" borderId="4" xfId="0" applyFont="1" applyFill="1" applyBorder="1"/>
    <xf numFmtId="0" fontId="5" fillId="0" borderId="4" xfId="0" applyFont="1" applyFill="1" applyBorder="1" applyAlignment="1">
      <alignment horizontal="left" indent="1"/>
    </xf>
    <xf numFmtId="3" fontId="3" fillId="0" borderId="9" xfId="0" applyNumberFormat="1" applyFont="1" applyFill="1" applyBorder="1" applyAlignment="1" applyProtection="1">
      <alignment horizontal="right"/>
      <protection locked="0"/>
    </xf>
    <xf numFmtId="3" fontId="5" fillId="0" borderId="0" xfId="0" applyNumberFormat="1" applyFont="1" applyFill="1"/>
    <xf numFmtId="3" fontId="5" fillId="0" borderId="0" xfId="0" applyNumberFormat="1" applyFont="1" applyFill="1" applyAlignment="1">
      <alignment horizontal="right"/>
    </xf>
    <xf numFmtId="0" fontId="5" fillId="0" borderId="0" xfId="0" applyFont="1" applyFill="1" applyProtection="1"/>
    <xf numFmtId="167" fontId="3" fillId="0" borderId="9" xfId="1" applyNumberFormat="1" applyFont="1" applyFill="1" applyBorder="1" applyAlignment="1" applyProtection="1">
      <alignment horizontal="right"/>
      <protection locked="0"/>
    </xf>
    <xf numFmtId="164" fontId="5" fillId="0" borderId="0" xfId="0" applyNumberFormat="1" applyFont="1" applyFill="1" applyBorder="1" applyAlignment="1" applyProtection="1">
      <alignment horizontal="right"/>
    </xf>
    <xf numFmtId="0" fontId="20" fillId="0" borderId="0" xfId="0" applyFont="1" applyFill="1" applyAlignment="1">
      <alignment vertical="center"/>
    </xf>
    <xf numFmtId="0" fontId="3" fillId="0" borderId="9" xfId="0" applyFont="1" applyFill="1" applyBorder="1" applyAlignment="1" applyProtection="1">
      <alignment horizontal="right"/>
      <protection locked="0"/>
    </xf>
    <xf numFmtId="3" fontId="5" fillId="0" borderId="0" xfId="0" applyNumberFormat="1" applyFont="1" applyFill="1" applyBorder="1" applyProtection="1"/>
    <xf numFmtId="4" fontId="3" fillId="0" borderId="9" xfId="0" applyNumberFormat="1" applyFont="1" applyFill="1" applyBorder="1" applyAlignment="1" applyProtection="1">
      <alignment horizontal="right"/>
      <protection locked="0"/>
    </xf>
    <xf numFmtId="0" fontId="5" fillId="0" borderId="6" xfId="0" applyFont="1" applyFill="1" applyBorder="1"/>
    <xf numFmtId="0" fontId="5" fillId="0" borderId="7" xfId="0" applyFont="1" applyFill="1" applyBorder="1"/>
    <xf numFmtId="37" fontId="5" fillId="0" borderId="7" xfId="0" applyNumberFormat="1" applyFont="1" applyFill="1" applyBorder="1" applyProtection="1"/>
    <xf numFmtId="37" fontId="5" fillId="0" borderId="2" xfId="0" applyNumberFormat="1" applyFont="1" applyFill="1" applyBorder="1"/>
    <xf numFmtId="37" fontId="5" fillId="0" borderId="3" xfId="0" applyNumberFormat="1" applyFont="1" applyFill="1" applyBorder="1"/>
    <xf numFmtId="0" fontId="11" fillId="0" borderId="0" xfId="0" applyFont="1" applyFill="1" applyBorder="1" applyAlignment="1">
      <alignment horizontal="center"/>
    </xf>
    <xf numFmtId="7" fontId="5" fillId="0" borderId="0" xfId="0" applyNumberFormat="1" applyFont="1" applyFill="1" applyBorder="1" applyAlignment="1">
      <alignment horizontal="right"/>
    </xf>
    <xf numFmtId="37" fontId="11" fillId="0" borderId="0" xfId="0" applyNumberFormat="1" applyFont="1" applyFill="1" applyBorder="1" applyAlignment="1">
      <alignment horizontal="center"/>
    </xf>
    <xf numFmtId="37" fontId="8" fillId="0" borderId="0" xfId="0" applyNumberFormat="1" applyFont="1" applyFill="1"/>
    <xf numFmtId="7" fontId="5" fillId="0" borderId="0" xfId="0" applyNumberFormat="1" applyFont="1" applyFill="1"/>
    <xf numFmtId="0" fontId="8" fillId="0" borderId="4" xfId="0" applyFont="1" applyFill="1" applyBorder="1" applyAlignment="1">
      <alignment horizontal="left"/>
    </xf>
    <xf numFmtId="37" fontId="17" fillId="0" borderId="0" xfId="0" applyNumberFormat="1" applyFont="1" applyFill="1"/>
    <xf numFmtId="7" fontId="18" fillId="0" borderId="0" xfId="0" applyNumberFormat="1" applyFont="1" applyFill="1"/>
    <xf numFmtId="0" fontId="17" fillId="0" borderId="0" xfId="0" applyFont="1" applyFill="1"/>
    <xf numFmtId="0" fontId="18" fillId="0" borderId="0" xfId="0" applyFont="1" applyFill="1"/>
    <xf numFmtId="0" fontId="14" fillId="0" borderId="0" xfId="0" applyFont="1" applyFill="1"/>
    <xf numFmtId="0" fontId="8" fillId="0" borderId="30" xfId="0" applyFont="1" applyFill="1" applyBorder="1" applyAlignment="1">
      <alignment horizontal="center" wrapText="1"/>
    </xf>
    <xf numFmtId="0" fontId="13" fillId="0" borderId="4" xfId="0" applyFont="1" applyFill="1" applyBorder="1" applyAlignment="1"/>
    <xf numFmtId="0" fontId="8" fillId="0" borderId="4" xfId="0" applyFont="1" applyFill="1" applyBorder="1" applyAlignment="1"/>
    <xf numFmtId="0" fontId="5" fillId="0" borderId="21" xfId="0" applyFont="1" applyFill="1" applyBorder="1"/>
    <xf numFmtId="0" fontId="5" fillId="0" borderId="22" xfId="0" applyFont="1" applyFill="1" applyBorder="1"/>
    <xf numFmtId="37" fontId="5" fillId="0" borderId="23" xfId="0" applyNumberFormat="1" applyFont="1" applyFill="1" applyBorder="1"/>
    <xf numFmtId="0" fontId="5" fillId="0" borderId="24" xfId="0" applyFont="1" applyFill="1" applyBorder="1"/>
    <xf numFmtId="37" fontId="5" fillId="0" borderId="25" xfId="0" applyNumberFormat="1" applyFont="1" applyFill="1" applyBorder="1"/>
    <xf numFmtId="0" fontId="8" fillId="0" borderId="24" xfId="0" applyFont="1" applyFill="1" applyBorder="1"/>
    <xf numFmtId="0" fontId="8" fillId="0" borderId="0" xfId="0" applyFont="1" applyFill="1" applyBorder="1" applyAlignment="1"/>
    <xf numFmtId="0" fontId="8" fillId="0" borderId="0" xfId="0" applyFont="1" applyFill="1" applyBorder="1" applyAlignment="1">
      <alignment horizontal="right"/>
    </xf>
    <xf numFmtId="0" fontId="5" fillId="0" borderId="26" xfId="0" applyFont="1" applyFill="1" applyBorder="1"/>
    <xf numFmtId="0" fontId="5" fillId="0" borderId="27" xfId="0" applyFont="1" applyFill="1" applyBorder="1"/>
    <xf numFmtId="37" fontId="5" fillId="0" borderId="28" xfId="0" applyNumberFormat="1" applyFont="1" applyFill="1" applyBorder="1"/>
    <xf numFmtId="0" fontId="10" fillId="0" borderId="0" xfId="0" applyFont="1" applyFill="1" applyAlignment="1"/>
    <xf numFmtId="1" fontId="8" fillId="0" borderId="0" xfId="0" applyNumberFormat="1" applyFont="1" applyFill="1" applyAlignment="1">
      <alignment horizontal="left"/>
    </xf>
    <xf numFmtId="0" fontId="8" fillId="0" borderId="0" xfId="0" applyFont="1" applyFill="1" applyAlignment="1"/>
    <xf numFmtId="37" fontId="5" fillId="0" borderId="18" xfId="0" applyNumberFormat="1" applyFont="1" applyFill="1" applyBorder="1"/>
    <xf numFmtId="0" fontId="15" fillId="0" borderId="0" xfId="0" applyFont="1" applyFill="1"/>
    <xf numFmtId="37" fontId="14" fillId="0" borderId="0" xfId="0" applyNumberFormat="1" applyFont="1" applyFill="1"/>
    <xf numFmtId="39" fontId="5" fillId="0" borderId="18" xfId="0" applyNumberFormat="1" applyFont="1" applyFill="1" applyBorder="1"/>
    <xf numFmtId="39" fontId="5" fillId="0" borderId="0" xfId="0" applyNumberFormat="1" applyFont="1" applyFill="1"/>
    <xf numFmtId="0" fontId="3" fillId="0" borderId="0" xfId="0" applyFont="1" applyFill="1" applyAlignment="1">
      <alignment horizontal="left"/>
    </xf>
    <xf numFmtId="4" fontId="5" fillId="0" borderId="0" xfId="0" quotePrefix="1" applyNumberFormat="1" applyFont="1" applyFill="1" applyBorder="1"/>
    <xf numFmtId="39" fontId="5" fillId="0" borderId="29" xfId="0" quotePrefix="1" applyNumberFormat="1" applyFont="1" applyFill="1" applyBorder="1"/>
    <xf numFmtId="165" fontId="8" fillId="0" borderId="0" xfId="0" applyNumberFormat="1" applyFont="1" applyFill="1"/>
    <xf numFmtId="0" fontId="5" fillId="0" borderId="15" xfId="0" applyFont="1" applyFill="1" applyBorder="1"/>
    <xf numFmtId="44" fontId="0" fillId="0" borderId="0" xfId="3" applyFont="1" applyFill="1"/>
    <xf numFmtId="49" fontId="5" fillId="0" borderId="0" xfId="0" applyNumberFormat="1" applyFont="1" applyFill="1" applyBorder="1" applyAlignment="1">
      <alignment horizontal="right"/>
    </xf>
    <xf numFmtId="0" fontId="5" fillId="0" borderId="9" xfId="0" applyFont="1" applyFill="1" applyBorder="1" applyProtection="1">
      <protection locked="0"/>
    </xf>
    <xf numFmtId="39" fontId="5" fillId="0" borderId="19" xfId="0" applyNumberFormat="1" applyFont="1" applyFill="1" applyBorder="1" applyProtection="1">
      <protection locked="0"/>
    </xf>
    <xf numFmtId="39" fontId="0" fillId="0" borderId="14" xfId="0" applyNumberFormat="1" applyFill="1" applyBorder="1" applyProtection="1"/>
    <xf numFmtId="39" fontId="0" fillId="0" borderId="19" xfId="0" applyNumberFormat="1" applyFill="1" applyBorder="1" applyProtection="1"/>
    <xf numFmtId="39" fontId="0" fillId="0" borderId="19" xfId="0" applyNumberFormat="1" applyFill="1" applyBorder="1" applyProtection="1">
      <protection locked="0"/>
    </xf>
    <xf numFmtId="17" fontId="5" fillId="0" borderId="0" xfId="0" applyNumberFormat="1" applyFont="1" applyFill="1"/>
    <xf numFmtId="0" fontId="7" fillId="0" borderId="0" xfId="0" applyFont="1" applyFill="1" applyAlignment="1" applyProtection="1">
      <alignment horizontal="center"/>
    </xf>
    <xf numFmtId="0" fontId="6" fillId="0" borderId="0" xfId="0" applyFont="1" applyFill="1" applyAlignment="1" applyProtection="1">
      <alignment horizontal="center"/>
    </xf>
    <xf numFmtId="0" fontId="8" fillId="0" borderId="0" xfId="0" applyFont="1" applyFill="1" applyAlignment="1" applyProtection="1">
      <alignment horizontal="left"/>
    </xf>
    <xf numFmtId="3" fontId="3" fillId="0" borderId="0" xfId="0" applyNumberFormat="1" applyFont="1" applyFill="1" applyBorder="1" applyAlignment="1" applyProtection="1">
      <alignment horizontal="right"/>
    </xf>
    <xf numFmtId="0" fontId="3" fillId="0" borderId="0" xfId="0" applyFont="1" applyFill="1" applyBorder="1" applyAlignment="1" applyProtection="1">
      <alignment horizontal="center"/>
    </xf>
    <xf numFmtId="0" fontId="3" fillId="0" borderId="0" xfId="0" applyFont="1" applyFill="1" applyAlignment="1" applyProtection="1">
      <alignment horizontal="center"/>
    </xf>
    <xf numFmtId="0" fontId="8" fillId="0" borderId="0" xfId="0" applyFont="1" applyFill="1" applyBorder="1" applyAlignment="1" applyProtection="1">
      <alignment horizontal="center"/>
    </xf>
    <xf numFmtId="0" fontId="8" fillId="0" borderId="0" xfId="0" applyFont="1" applyFill="1" applyAlignment="1" applyProtection="1">
      <alignment horizontal="center"/>
    </xf>
    <xf numFmtId="0" fontId="3" fillId="0" borderId="0" xfId="0" applyFont="1" applyFill="1" applyAlignment="1" applyProtection="1">
      <alignment horizontal="left"/>
    </xf>
    <xf numFmtId="0" fontId="8" fillId="0" borderId="0" xfId="0" applyFont="1" applyFill="1" applyAlignment="1" applyProtection="1"/>
    <xf numFmtId="0" fontId="5" fillId="0" borderId="0" xfId="0" applyFont="1" applyFill="1" applyAlignment="1" applyProtection="1">
      <alignment horizontal="left" indent="6"/>
    </xf>
    <xf numFmtId="37" fontId="5" fillId="0" borderId="0" xfId="0" applyNumberFormat="1" applyFont="1" applyFill="1" applyBorder="1" applyAlignment="1" applyProtection="1">
      <alignment wrapText="1"/>
    </xf>
    <xf numFmtId="0" fontId="0" fillId="0" borderId="0" xfId="0" applyFill="1" applyProtection="1"/>
    <xf numFmtId="49" fontId="5" fillId="0" borderId="0" xfId="0" applyNumberFormat="1" applyFont="1" applyFill="1" applyAlignment="1" applyProtection="1">
      <alignment horizontal="right"/>
    </xf>
    <xf numFmtId="9" fontId="14" fillId="0" borderId="0" xfId="0" applyNumberFormat="1" applyFont="1" applyFill="1" applyBorder="1" applyProtection="1"/>
    <xf numFmtId="10" fontId="5" fillId="0" borderId="0" xfId="0" applyNumberFormat="1" applyFont="1" applyFill="1" applyProtection="1"/>
    <xf numFmtId="0" fontId="5" fillId="0" borderId="10" xfId="0" applyFont="1" applyFill="1" applyBorder="1" applyProtection="1"/>
    <xf numFmtId="0" fontId="0" fillId="0" borderId="0" xfId="0" applyFill="1" applyBorder="1" applyProtection="1"/>
    <xf numFmtId="0" fontId="0" fillId="0" borderId="10" xfId="0" applyFill="1" applyBorder="1" applyProtection="1"/>
    <xf numFmtId="0" fontId="8" fillId="0" borderId="11" xfId="0" applyFont="1" applyFill="1" applyBorder="1" applyProtection="1"/>
    <xf numFmtId="0" fontId="8" fillId="0" borderId="12" xfId="0" applyFont="1" applyFill="1" applyBorder="1" applyProtection="1"/>
    <xf numFmtId="0" fontId="11" fillId="0" borderId="12" xfId="0" applyFont="1"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5" fillId="0" borderId="15" xfId="0" applyFont="1" applyFill="1" applyBorder="1" applyProtection="1"/>
    <xf numFmtId="0" fontId="11" fillId="0" borderId="15" xfId="0" applyFont="1" applyFill="1" applyBorder="1" applyProtection="1"/>
    <xf numFmtId="0" fontId="12" fillId="0" borderId="0" xfId="0" applyFont="1" applyFill="1" applyBorder="1" applyProtection="1"/>
    <xf numFmtId="0" fontId="11" fillId="0" borderId="0" xfId="0" applyFont="1" applyFill="1" applyBorder="1" applyAlignment="1" applyProtection="1">
      <alignment horizontal="center"/>
    </xf>
    <xf numFmtId="0" fontId="8" fillId="0" borderId="14" xfId="0" applyFont="1" applyFill="1" applyBorder="1" applyProtection="1"/>
    <xf numFmtId="49" fontId="5" fillId="0" borderId="0" xfId="0" applyNumberFormat="1" applyFont="1" applyFill="1" applyBorder="1" applyAlignment="1" applyProtection="1">
      <alignment horizontal="right"/>
    </xf>
    <xf numFmtId="0" fontId="8" fillId="0" borderId="15" xfId="0" applyFont="1" applyFill="1" applyBorder="1" applyProtection="1"/>
    <xf numFmtId="0" fontId="5" fillId="0" borderId="0" xfId="0" applyFont="1" applyFill="1" applyBorder="1" applyAlignment="1" applyProtection="1">
      <alignment wrapText="1"/>
    </xf>
    <xf numFmtId="39" fontId="5" fillId="0" borderId="19" xfId="0" applyNumberFormat="1" applyFont="1" applyFill="1" applyBorder="1" applyProtection="1"/>
    <xf numFmtId="0" fontId="5" fillId="0" borderId="16" xfId="0" applyFont="1" applyFill="1" applyBorder="1" applyProtection="1"/>
    <xf numFmtId="39" fontId="0" fillId="0" borderId="20" xfId="0" applyNumberFormat="1" applyFill="1" applyBorder="1" applyProtection="1"/>
    <xf numFmtId="0" fontId="5" fillId="0" borderId="0" xfId="0" applyFont="1" applyFill="1" applyAlignment="1" applyProtection="1"/>
    <xf numFmtId="37" fontId="5" fillId="0" borderId="0" xfId="0" applyNumberFormat="1" applyFont="1" applyFill="1" applyBorder="1" applyProtection="1"/>
    <xf numFmtId="42" fontId="5" fillId="0" borderId="17" xfId="3" applyNumberFormat="1" applyFont="1" applyFill="1" applyBorder="1" applyProtection="1"/>
    <xf numFmtId="37" fontId="8" fillId="0" borderId="0" xfId="0" applyNumberFormat="1" applyFont="1" applyFill="1" applyBorder="1" applyAlignment="1" applyProtection="1">
      <alignment horizontal="center"/>
    </xf>
    <xf numFmtId="0" fontId="0" fillId="0" borderId="0" xfId="0" applyFill="1" applyAlignment="1" applyProtection="1">
      <alignment horizontal="center"/>
    </xf>
    <xf numFmtId="0" fontId="5" fillId="0" borderId="9" xfId="0" applyFont="1" applyFill="1" applyBorder="1" applyProtection="1"/>
    <xf numFmtId="0" fontId="0" fillId="0" borderId="9" xfId="0" applyFill="1" applyBorder="1" applyProtection="1"/>
    <xf numFmtId="0" fontId="8" fillId="0" borderId="9" xfId="0" applyFont="1" applyFill="1" applyBorder="1" applyProtection="1"/>
    <xf numFmtId="14" fontId="8" fillId="0" borderId="9" xfId="0" applyNumberFormat="1" applyFont="1" applyFill="1" applyBorder="1" applyAlignment="1" applyProtection="1">
      <alignment horizontal="right"/>
    </xf>
    <xf numFmtId="7" fontId="5" fillId="0" borderId="9" xfId="0" applyNumberFormat="1" applyFont="1" applyFill="1" applyBorder="1" applyProtection="1"/>
    <xf numFmtId="0" fontId="8" fillId="0" borderId="9" xfId="0" applyFont="1" applyFill="1" applyBorder="1" applyAlignment="1" applyProtection="1">
      <alignment horizontal="center"/>
    </xf>
    <xf numFmtId="7" fontId="5" fillId="0" borderId="9" xfId="0" applyNumberFormat="1" applyFont="1" applyFill="1" applyBorder="1" applyAlignment="1" applyProtection="1">
      <alignment vertical="top"/>
    </xf>
    <xf numFmtId="0" fontId="5" fillId="0" borderId="7" xfId="0" applyFont="1" applyFill="1" applyBorder="1" applyProtection="1"/>
    <xf numFmtId="37" fontId="5" fillId="0" borderId="7" xfId="0" applyNumberFormat="1" applyFont="1" applyFill="1" applyBorder="1" applyAlignment="1" applyProtection="1"/>
    <xf numFmtId="37" fontId="8" fillId="0" borderId="7" xfId="0" applyNumberFormat="1" applyFont="1" applyFill="1" applyBorder="1" applyAlignment="1" applyProtection="1">
      <alignment horizontal="center"/>
    </xf>
    <xf numFmtId="37" fontId="5" fillId="0" borderId="0" xfId="0" applyNumberFormat="1" applyFont="1" applyFill="1" applyBorder="1" applyAlignment="1" applyProtection="1"/>
    <xf numFmtId="0" fontId="8" fillId="0" borderId="30" xfId="0" applyFont="1" applyFill="1" applyBorder="1" applyAlignment="1" applyProtection="1">
      <alignment horizontal="center" wrapText="1"/>
    </xf>
    <xf numFmtId="0" fontId="5" fillId="0" borderId="2" xfId="0" applyFont="1" applyFill="1" applyBorder="1" applyProtection="1"/>
    <xf numFmtId="7" fontId="5" fillId="0" borderId="0" xfId="0" applyNumberFormat="1" applyFont="1" applyFill="1" applyBorder="1" applyProtection="1"/>
    <xf numFmtId="37" fontId="8" fillId="0" borderId="0" xfId="0" quotePrefix="1" applyNumberFormat="1" applyFont="1" applyFill="1" applyBorder="1" applyAlignment="1" applyProtection="1">
      <alignment horizontal="center"/>
    </xf>
    <xf numFmtId="0" fontId="21" fillId="0" borderId="0" xfId="4" applyProtection="1">
      <protection locked="0"/>
    </xf>
    <xf numFmtId="0" fontId="2" fillId="0" borderId="0" xfId="0" applyFont="1" applyProtection="1"/>
    <xf numFmtId="0" fontId="0" fillId="0" borderId="0" xfId="0" applyProtection="1"/>
    <xf numFmtId="0" fontId="8" fillId="0" borderId="31" xfId="0" applyFont="1" applyFill="1" applyBorder="1" applyAlignment="1" applyProtection="1">
      <alignment horizontal="center"/>
      <protection locked="0"/>
    </xf>
    <xf numFmtId="0" fontId="8" fillId="0" borderId="6" xfId="0" applyFont="1" applyFill="1" applyBorder="1" applyAlignment="1">
      <alignment horizontal="left" wrapText="1" indent="1"/>
    </xf>
    <xf numFmtId="0" fontId="5" fillId="0" borderId="7" xfId="0" applyFont="1" applyFill="1" applyBorder="1" applyAlignment="1">
      <alignment horizontal="left" wrapText="1" indent="1"/>
    </xf>
    <xf numFmtId="0" fontId="5" fillId="0" borderId="8" xfId="0" applyFont="1" applyFill="1" applyBorder="1" applyAlignment="1">
      <alignment horizontal="left" wrapText="1" indent="1"/>
    </xf>
    <xf numFmtId="0" fontId="6" fillId="0" borderId="0" xfId="0" applyFont="1" applyFill="1" applyAlignment="1">
      <alignment horizontal="center"/>
    </xf>
    <xf numFmtId="0" fontId="8" fillId="0" borderId="0" xfId="0" applyFont="1" applyFill="1" applyAlignment="1" applyProtection="1">
      <alignment horizontal="center"/>
    </xf>
    <xf numFmtId="0" fontId="13" fillId="0" borderId="0" xfId="0" applyFont="1" applyFill="1" applyAlignment="1">
      <alignment horizontal="center"/>
    </xf>
    <xf numFmtId="0" fontId="8" fillId="0" borderId="0" xfId="0" applyFont="1" applyFill="1" applyAlignment="1">
      <alignment horizontal="center"/>
    </xf>
    <xf numFmtId="37" fontId="8" fillId="0" borderId="0" xfId="0" applyNumberFormat="1" applyFont="1" applyFill="1" applyBorder="1" applyAlignment="1">
      <alignment horizontal="center"/>
    </xf>
    <xf numFmtId="0" fontId="5" fillId="0" borderId="15" xfId="0" applyFont="1" applyFill="1" applyBorder="1" applyAlignment="1" applyProtection="1">
      <alignment horizontal="left" wrapText="1" indent="1"/>
    </xf>
    <xf numFmtId="0" fontId="5" fillId="0" borderId="0" xfId="0" applyFont="1" applyFill="1" applyBorder="1" applyAlignment="1" applyProtection="1">
      <alignment horizontal="left" wrapText="1" indent="1"/>
    </xf>
    <xf numFmtId="0" fontId="5" fillId="0" borderId="0" xfId="0" applyFont="1" applyFill="1" applyAlignment="1" applyProtection="1">
      <alignment horizontal="left" wrapText="1"/>
    </xf>
  </cellXfs>
  <cellStyles count="5">
    <cellStyle name="Comma" xfId="1" builtinId="3"/>
    <cellStyle name="Currency" xfId="3" builtinId="4"/>
    <cellStyle name="Hyperlink" xfId="4" builtinId="8"/>
    <cellStyle name="Normal" xfId="0" builtinId="0"/>
    <cellStyle name="Normal 2" xfId="2"/>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561974</xdr:colOff>
      <xdr:row>0</xdr:row>
      <xdr:rowOff>1</xdr:rowOff>
    </xdr:from>
    <xdr:to>
      <xdr:col>10</xdr:col>
      <xdr:colOff>590549</xdr:colOff>
      <xdr:row>27</xdr:row>
      <xdr:rowOff>66675</xdr:rowOff>
    </xdr:to>
    <xdr:pic>
      <xdr:nvPicPr>
        <xdr:cNvPr id="2"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30" t="1" b="52976"/>
        <a:stretch/>
      </xdr:blipFill>
      <xdr:spPr bwMode="auto">
        <a:xfrm>
          <a:off x="561974" y="1"/>
          <a:ext cx="6124575" cy="443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590549</xdr:colOff>
      <xdr:row>30</xdr:row>
      <xdr:rowOff>133350</xdr:rowOff>
    </xdr:from>
    <xdr:to>
      <xdr:col>11</xdr:col>
      <xdr:colOff>9524</xdr:colOff>
      <xdr:row>58</xdr:row>
      <xdr:rowOff>66675</xdr:rowOff>
    </xdr:to>
    <xdr:pic>
      <xdr:nvPicPr>
        <xdr:cNvPr id="3"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30" t="52674"/>
        <a:stretch/>
      </xdr:blipFill>
      <xdr:spPr bwMode="auto">
        <a:xfrm>
          <a:off x="590549" y="4991100"/>
          <a:ext cx="6124575" cy="446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9525</xdr:colOff>
      <xdr:row>54</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15125" cy="881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gpo.gov/fdsys/granule/CFR-2011-title34-vol2/CFR-2011-title34-vol2-sec300-203/content-detail.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9:B30"/>
  <sheetViews>
    <sheetView showGridLines="0" topLeftCell="A52" workbookViewId="0">
      <selection activeCell="B30" sqref="B30"/>
    </sheetView>
  </sheetViews>
  <sheetFormatPr defaultRowHeight="12.75" x14ac:dyDescent="0.2"/>
  <cols>
    <col min="1" max="16384" width="9.140625" style="184"/>
  </cols>
  <sheetData>
    <row r="29" spans="2:2" x14ac:dyDescent="0.2">
      <c r="B29" s="183" t="s">
        <v>101</v>
      </c>
    </row>
    <row r="30" spans="2:2" x14ac:dyDescent="0.2">
      <c r="B30" s="182" t="s">
        <v>102</v>
      </c>
    </row>
  </sheetData>
  <sheetProtection sheet="1" objects="1" scenarios="1" selectLockedCells="1"/>
  <hyperlinks>
    <hyperlink ref="B30"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P30" sqref="P30"/>
    </sheetView>
  </sheetViews>
  <sheetFormatPr defaultRowHeight="12.75" x14ac:dyDescent="0.2"/>
  <sheetData/>
  <sheetProtection password="909B" sheet="1" objects="1" scenarios="1" select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P92"/>
  <sheetViews>
    <sheetView showGridLines="0" tabSelected="1" topLeftCell="A3" zoomScale="90" zoomScaleNormal="90" workbookViewId="0">
      <selection activeCell="J11" sqref="J11"/>
    </sheetView>
  </sheetViews>
  <sheetFormatPr defaultRowHeight="12.75" x14ac:dyDescent="0.2"/>
  <cols>
    <col min="1" max="1" width="15" style="17" customWidth="1"/>
    <col min="2" max="2" width="8" style="17" customWidth="1"/>
    <col min="3" max="3" width="6.7109375" style="17" customWidth="1"/>
    <col min="4" max="4" width="5.7109375" style="17" customWidth="1"/>
    <col min="5" max="5" width="8.5703125" style="17" customWidth="1"/>
    <col min="6" max="6" width="7.140625" style="17" customWidth="1"/>
    <col min="7" max="7" width="18.28515625" style="17" customWidth="1"/>
    <col min="8" max="8" width="22.28515625" style="17" customWidth="1"/>
    <col min="9" max="9" width="4.85546875" style="17" customWidth="1"/>
    <col min="10" max="10" width="13.7109375" style="17" customWidth="1"/>
    <col min="11" max="11" width="2" style="17" customWidth="1"/>
    <col min="12" max="13" width="2.7109375" style="17" customWidth="1"/>
    <col min="14" max="14" width="10.5703125" style="17" bestFit="1" customWidth="1"/>
    <col min="15" max="15" width="10.42578125" style="17" bestFit="1" customWidth="1"/>
    <col min="16" max="16384" width="9.140625" style="17"/>
  </cols>
  <sheetData>
    <row r="1" spans="1:16" hidden="1" x14ac:dyDescent="0.2">
      <c r="A1" s="189" t="s">
        <v>23</v>
      </c>
      <c r="B1" s="189"/>
      <c r="C1" s="189"/>
      <c r="D1" s="189"/>
      <c r="E1" s="189"/>
      <c r="F1" s="189"/>
      <c r="G1" s="189"/>
      <c r="H1" s="189"/>
      <c r="I1" s="189"/>
      <c r="J1" s="189"/>
      <c r="K1" s="189"/>
      <c r="L1" s="48"/>
      <c r="M1" s="48"/>
    </row>
    <row r="2" spans="1:16" hidden="1" x14ac:dyDescent="0.2">
      <c r="A2" s="189" t="s">
        <v>24</v>
      </c>
      <c r="B2" s="189"/>
      <c r="C2" s="189"/>
      <c r="D2" s="189"/>
      <c r="E2" s="189"/>
      <c r="F2" s="189"/>
      <c r="G2" s="189"/>
      <c r="H2" s="189"/>
      <c r="I2" s="189"/>
      <c r="J2" s="189"/>
      <c r="K2" s="189"/>
      <c r="L2" s="48"/>
      <c r="M2" s="48"/>
      <c r="N2" s="48"/>
      <c r="O2" s="48"/>
      <c r="P2" s="48"/>
    </row>
    <row r="3" spans="1:16" x14ac:dyDescent="0.2">
      <c r="A3" s="126"/>
      <c r="B3" s="126"/>
      <c r="C3" s="126"/>
      <c r="D3" s="126"/>
      <c r="E3" s="126"/>
      <c r="F3" s="126"/>
      <c r="G3" s="126"/>
      <c r="H3" s="126"/>
      <c r="I3" s="126"/>
      <c r="J3" s="127"/>
      <c r="K3" s="126"/>
      <c r="L3" s="48"/>
      <c r="M3" s="48"/>
      <c r="N3" s="48"/>
      <c r="O3" s="48"/>
      <c r="P3" s="48"/>
    </row>
    <row r="4" spans="1:16" x14ac:dyDescent="0.2">
      <c r="A4" s="190" t="s">
        <v>21</v>
      </c>
      <c r="B4" s="190"/>
      <c r="C4" s="190"/>
      <c r="D4" s="190"/>
      <c r="E4" s="190"/>
      <c r="F4" s="190"/>
      <c r="G4" s="190"/>
      <c r="H4" s="190"/>
      <c r="I4" s="190"/>
      <c r="J4" s="190"/>
      <c r="K4" s="190"/>
    </row>
    <row r="5" spans="1:16" x14ac:dyDescent="0.2">
      <c r="A5" s="190" t="s">
        <v>66</v>
      </c>
      <c r="B5" s="190"/>
      <c r="C5" s="190"/>
      <c r="D5" s="190"/>
      <c r="E5" s="190"/>
      <c r="F5" s="190"/>
      <c r="G5" s="190"/>
      <c r="H5" s="190"/>
      <c r="I5" s="190"/>
      <c r="J5" s="190"/>
      <c r="K5" s="190"/>
    </row>
    <row r="6" spans="1:16" x14ac:dyDescent="0.2">
      <c r="A6" s="128"/>
      <c r="B6" s="129"/>
      <c r="C6" s="130"/>
      <c r="D6" s="131"/>
      <c r="E6" s="131"/>
      <c r="F6" s="131"/>
      <c r="G6" s="131"/>
      <c r="H6" s="131"/>
      <c r="I6" s="131"/>
      <c r="J6" s="131"/>
      <c r="K6" s="131"/>
    </row>
    <row r="7" spans="1:16" x14ac:dyDescent="0.2">
      <c r="A7" s="128" t="s">
        <v>25</v>
      </c>
      <c r="B7" s="51"/>
      <c r="C7" s="36"/>
      <c r="D7" s="132"/>
      <c r="E7" s="128" t="s">
        <v>26</v>
      </c>
      <c r="F7" s="128"/>
      <c r="G7" s="52"/>
      <c r="H7" s="36"/>
      <c r="I7" s="36"/>
      <c r="J7" s="36"/>
      <c r="K7" s="11"/>
    </row>
    <row r="8" spans="1:16" ht="13.5" thickBot="1" x14ac:dyDescent="0.25">
      <c r="A8" s="131"/>
      <c r="B8" s="131"/>
      <c r="C8" s="131"/>
      <c r="D8" s="131"/>
      <c r="E8" s="131"/>
      <c r="F8" s="131"/>
      <c r="G8" s="131"/>
      <c r="H8" s="131"/>
      <c r="I8" s="131"/>
      <c r="J8" s="131"/>
      <c r="K8" s="131"/>
    </row>
    <row r="9" spans="1:16" x14ac:dyDescent="0.2">
      <c r="A9" s="53"/>
      <c r="B9" s="54"/>
      <c r="C9" s="54"/>
      <c r="D9" s="54"/>
      <c r="E9" s="54"/>
      <c r="F9" s="54"/>
      <c r="G9" s="54"/>
      <c r="H9" s="55" t="s">
        <v>27</v>
      </c>
      <c r="I9" s="56"/>
      <c r="J9" s="54"/>
      <c r="K9" s="57"/>
      <c r="L9" s="27"/>
    </row>
    <row r="10" spans="1:16" x14ac:dyDescent="0.2">
      <c r="A10" s="58"/>
      <c r="B10" s="13"/>
      <c r="C10" s="13"/>
      <c r="D10" s="13"/>
      <c r="E10" s="13"/>
      <c r="F10" s="13"/>
      <c r="G10" s="13"/>
      <c r="H10" s="21" t="s">
        <v>28</v>
      </c>
      <c r="I10" s="3"/>
      <c r="J10" s="21" t="s">
        <v>28</v>
      </c>
      <c r="K10" s="59"/>
      <c r="L10" s="27"/>
    </row>
    <row r="11" spans="1:16" ht="15" x14ac:dyDescent="0.2">
      <c r="A11" s="60" t="s">
        <v>29</v>
      </c>
      <c r="B11" s="13"/>
      <c r="C11" s="13"/>
      <c r="D11" s="13"/>
      <c r="E11" s="13"/>
      <c r="F11" s="13"/>
      <c r="G11" s="13"/>
      <c r="H11" s="61" t="s">
        <v>103</v>
      </c>
      <c r="I11" s="62"/>
      <c r="J11" s="61" t="s">
        <v>104</v>
      </c>
      <c r="K11" s="59"/>
      <c r="L11" s="27"/>
    </row>
    <row r="12" spans="1:16" x14ac:dyDescent="0.2">
      <c r="A12" s="63"/>
      <c r="B12" s="13"/>
      <c r="C12" s="13"/>
      <c r="D12" s="13"/>
      <c r="E12" s="13"/>
      <c r="F12" s="13"/>
      <c r="G12" s="13"/>
      <c r="H12" s="13"/>
      <c r="I12" s="62"/>
      <c r="J12" s="13"/>
      <c r="K12" s="59"/>
      <c r="L12" s="27"/>
    </row>
    <row r="13" spans="1:16" x14ac:dyDescent="0.2">
      <c r="A13" s="64" t="s">
        <v>30</v>
      </c>
      <c r="B13" s="13"/>
      <c r="C13" s="13"/>
      <c r="D13" s="3"/>
      <c r="E13" s="13"/>
      <c r="F13" s="13"/>
      <c r="G13" s="13"/>
      <c r="H13" s="65"/>
      <c r="I13" s="32"/>
      <c r="J13" s="65"/>
      <c r="K13" s="4"/>
      <c r="L13" s="27"/>
      <c r="O13" s="66"/>
    </row>
    <row r="14" spans="1:16" x14ac:dyDescent="0.2">
      <c r="A14" s="64" t="s">
        <v>30</v>
      </c>
      <c r="B14" s="13" t="s">
        <v>19</v>
      </c>
      <c r="C14" s="13"/>
      <c r="D14" s="3"/>
      <c r="E14" s="13"/>
      <c r="F14" s="13"/>
      <c r="G14" s="13"/>
      <c r="H14" s="18"/>
      <c r="I14" s="18"/>
      <c r="J14" s="65"/>
      <c r="K14" s="4"/>
      <c r="L14" s="27"/>
      <c r="N14" s="67"/>
    </row>
    <row r="15" spans="1:16" x14ac:dyDescent="0.2">
      <c r="A15" s="64" t="s">
        <v>67</v>
      </c>
      <c r="B15" s="13"/>
      <c r="C15" s="13"/>
      <c r="D15" s="3"/>
      <c r="E15" s="13"/>
      <c r="F15" s="13"/>
      <c r="G15" s="13"/>
      <c r="H15" s="68"/>
      <c r="I15" s="18"/>
      <c r="J15" s="69"/>
      <c r="K15" s="4"/>
      <c r="L15" s="27"/>
    </row>
    <row r="16" spans="1:16" x14ac:dyDescent="0.2">
      <c r="A16" s="64"/>
      <c r="B16" s="13"/>
      <c r="C16" s="13"/>
      <c r="D16" s="13"/>
      <c r="E16" s="13"/>
      <c r="F16" s="13"/>
      <c r="G16" s="13"/>
      <c r="H16" s="18"/>
      <c r="I16" s="18"/>
      <c r="J16" s="32"/>
      <c r="K16" s="4"/>
      <c r="L16" s="27"/>
    </row>
    <row r="17" spans="1:14" x14ac:dyDescent="0.2">
      <c r="A17" s="64" t="s">
        <v>31</v>
      </c>
      <c r="B17" s="13"/>
      <c r="C17" s="13"/>
      <c r="D17" s="13"/>
      <c r="E17" s="13"/>
      <c r="F17" s="13"/>
      <c r="G17" s="13"/>
      <c r="H17" s="65"/>
      <c r="I17" s="18"/>
      <c r="J17" s="65"/>
      <c r="K17" s="4"/>
      <c r="L17" s="27"/>
    </row>
    <row r="18" spans="1:14" x14ac:dyDescent="0.2">
      <c r="A18" s="64"/>
      <c r="B18" s="13"/>
      <c r="C18" s="13"/>
      <c r="D18" s="13"/>
      <c r="E18" s="13"/>
      <c r="F18" s="13"/>
      <c r="G18" s="13"/>
      <c r="H18" s="32"/>
      <c r="I18" s="18"/>
      <c r="J18" s="32"/>
      <c r="K18" s="4"/>
      <c r="L18" s="27"/>
    </row>
    <row r="19" spans="1:14" x14ac:dyDescent="0.2">
      <c r="A19" s="64" t="s">
        <v>32</v>
      </c>
      <c r="B19" s="13"/>
      <c r="C19" s="13"/>
      <c r="D19" s="13"/>
      <c r="E19" s="13"/>
      <c r="F19" s="13"/>
      <c r="G19" s="13"/>
      <c r="H19" s="65"/>
      <c r="I19" s="18"/>
      <c r="J19" s="65"/>
      <c r="K19" s="4"/>
      <c r="L19" s="27"/>
    </row>
    <row r="20" spans="1:14" x14ac:dyDescent="0.2">
      <c r="A20" s="64"/>
      <c r="B20" s="13"/>
      <c r="C20" s="13"/>
      <c r="D20" s="13"/>
      <c r="E20" s="13"/>
      <c r="F20" s="13"/>
      <c r="G20" s="13"/>
      <c r="H20" s="32"/>
      <c r="I20" s="18"/>
      <c r="J20" s="32"/>
      <c r="K20" s="4"/>
      <c r="L20" s="27"/>
    </row>
    <row r="21" spans="1:14" x14ac:dyDescent="0.2">
      <c r="A21" s="64" t="s">
        <v>33</v>
      </c>
      <c r="B21" s="13"/>
      <c r="C21" s="13"/>
      <c r="D21" s="13"/>
      <c r="E21" s="13"/>
      <c r="F21" s="13"/>
      <c r="G21" s="13"/>
      <c r="H21" s="65"/>
      <c r="I21" s="18"/>
      <c r="J21" s="65"/>
      <c r="K21" s="4"/>
      <c r="L21" s="27"/>
    </row>
    <row r="22" spans="1:14" ht="15" x14ac:dyDescent="0.2">
      <c r="A22" s="64"/>
      <c r="B22" s="13"/>
      <c r="C22" s="13"/>
      <c r="D22" s="13"/>
      <c r="E22" s="13"/>
      <c r="F22" s="13"/>
      <c r="G22" s="13"/>
      <c r="H22" s="70"/>
      <c r="I22" s="18"/>
      <c r="J22" s="32"/>
      <c r="K22" s="4"/>
      <c r="L22" s="27"/>
      <c r="N22" s="71"/>
    </row>
    <row r="23" spans="1:14" x14ac:dyDescent="0.2">
      <c r="A23" s="64" t="s">
        <v>90</v>
      </c>
      <c r="B23" s="13"/>
      <c r="C23" s="13"/>
      <c r="D23" s="13"/>
      <c r="E23" s="13"/>
      <c r="F23" s="13"/>
      <c r="G23" s="13"/>
      <c r="H23" s="72"/>
      <c r="I23" s="73"/>
      <c r="J23" s="65"/>
      <c r="K23" s="4"/>
      <c r="L23" s="27"/>
    </row>
    <row r="24" spans="1:14" x14ac:dyDescent="0.2">
      <c r="A24" s="64"/>
      <c r="B24" s="13"/>
      <c r="C24" s="13"/>
      <c r="D24" s="13"/>
      <c r="E24" s="13"/>
      <c r="F24" s="13"/>
      <c r="G24" s="13"/>
      <c r="H24" s="32"/>
      <c r="I24" s="73"/>
      <c r="J24" s="32"/>
      <c r="K24" s="4"/>
      <c r="L24" s="27"/>
    </row>
    <row r="25" spans="1:14" x14ac:dyDescent="0.2">
      <c r="A25" s="64" t="s">
        <v>81</v>
      </c>
      <c r="B25" s="13"/>
      <c r="C25" s="13"/>
      <c r="D25" s="13"/>
      <c r="E25" s="13"/>
      <c r="F25" s="13"/>
      <c r="G25" s="13"/>
      <c r="H25" s="72"/>
      <c r="I25" s="73"/>
      <c r="J25" s="74"/>
      <c r="K25" s="4"/>
      <c r="L25" s="27"/>
    </row>
    <row r="26" spans="1:14" ht="13.5" thickBot="1" x14ac:dyDescent="0.25">
      <c r="A26" s="75"/>
      <c r="B26" s="76"/>
      <c r="C26" s="76"/>
      <c r="D26" s="76"/>
      <c r="E26" s="76"/>
      <c r="F26" s="76"/>
      <c r="G26" s="76"/>
      <c r="H26" s="77"/>
      <c r="I26" s="77"/>
      <c r="J26" s="19"/>
      <c r="K26" s="5"/>
      <c r="L26" s="27"/>
    </row>
    <row r="27" spans="1:14" ht="13.5" thickBot="1" x14ac:dyDescent="0.25">
      <c r="A27" s="13"/>
      <c r="B27" s="13"/>
      <c r="C27" s="13"/>
      <c r="D27" s="13"/>
      <c r="E27" s="13"/>
      <c r="F27" s="13"/>
      <c r="G27" s="13"/>
      <c r="H27" s="2"/>
      <c r="I27" s="2"/>
      <c r="J27" s="2"/>
      <c r="K27" s="25"/>
      <c r="L27" s="27"/>
    </row>
    <row r="28" spans="1:14" x14ac:dyDescent="0.2">
      <c r="A28" s="53"/>
      <c r="B28" s="54"/>
      <c r="C28" s="54"/>
      <c r="D28" s="54"/>
      <c r="E28" s="54"/>
      <c r="F28" s="54"/>
      <c r="G28" s="54"/>
      <c r="H28" s="78"/>
      <c r="I28" s="78"/>
      <c r="J28" s="78"/>
      <c r="K28" s="79"/>
      <c r="L28" s="27"/>
    </row>
    <row r="29" spans="1:14" ht="15" x14ac:dyDescent="0.2">
      <c r="A29" s="60" t="s">
        <v>17</v>
      </c>
      <c r="B29" s="13"/>
      <c r="C29" s="13"/>
      <c r="D29" s="13"/>
      <c r="E29" s="13"/>
      <c r="F29" s="13"/>
      <c r="G29" s="13"/>
      <c r="H29" s="21" t="s">
        <v>28</v>
      </c>
      <c r="I29" s="21"/>
      <c r="J29" s="21" t="s">
        <v>34</v>
      </c>
      <c r="K29" s="59"/>
      <c r="L29" s="27"/>
    </row>
    <row r="30" spans="1:14" ht="17.25" customHeight="1" x14ac:dyDescent="0.2">
      <c r="A30" s="63" t="s">
        <v>68</v>
      </c>
      <c r="B30" s="13"/>
      <c r="C30" s="13"/>
      <c r="D30" s="13"/>
      <c r="E30" s="13"/>
      <c r="F30" s="13"/>
      <c r="G30" s="13"/>
      <c r="H30" s="21" t="s">
        <v>16</v>
      </c>
      <c r="I30" s="21"/>
      <c r="J30" s="21" t="s">
        <v>35</v>
      </c>
      <c r="K30" s="59"/>
      <c r="L30" s="27"/>
    </row>
    <row r="31" spans="1:14" hidden="1" x14ac:dyDescent="0.2">
      <c r="A31" s="64" t="s">
        <v>69</v>
      </c>
      <c r="B31" s="13"/>
      <c r="C31" s="13"/>
      <c r="D31" s="13"/>
      <c r="E31" s="13"/>
      <c r="F31" s="13"/>
      <c r="G31" s="80"/>
      <c r="H31" s="81">
        <f>J15-H15</f>
        <v>0</v>
      </c>
      <c r="I31" s="21"/>
      <c r="J31" s="21" t="str">
        <f>IF(H31&gt;=0,"Pass","Continue")</f>
        <v>Pass</v>
      </c>
      <c r="K31" s="59"/>
      <c r="L31" s="27"/>
    </row>
    <row r="32" spans="1:14" hidden="1" x14ac:dyDescent="0.2">
      <c r="A32" s="63"/>
      <c r="B32" s="13"/>
      <c r="C32" s="13"/>
      <c r="D32" s="13"/>
      <c r="E32" s="13"/>
      <c r="F32" s="13"/>
      <c r="G32" s="13"/>
      <c r="H32" s="21"/>
      <c r="I32" s="21"/>
      <c r="J32" s="21"/>
      <c r="K32" s="59"/>
      <c r="L32" s="27"/>
    </row>
    <row r="33" spans="1:14" ht="15" hidden="1" customHeight="1" x14ac:dyDescent="0.2">
      <c r="A33" s="64" t="s">
        <v>22</v>
      </c>
      <c r="B33" s="13"/>
      <c r="C33" s="13"/>
      <c r="D33" s="13"/>
      <c r="E33" s="13"/>
      <c r="F33" s="13"/>
      <c r="G33" s="82">
        <v>0</v>
      </c>
      <c r="H33" s="43">
        <f>(SUM(J15+J17))-(SUM(H15+H17))</f>
        <v>0</v>
      </c>
      <c r="I33" s="2"/>
      <c r="J33" s="21" t="str">
        <f>IF(H33&gt;=0,"Pass","Continue")</f>
        <v>Pass</v>
      </c>
      <c r="K33" s="4"/>
      <c r="L33" s="27"/>
    </row>
    <row r="34" spans="1:14" hidden="1" x14ac:dyDescent="0.2">
      <c r="A34" s="64"/>
      <c r="B34" s="13"/>
      <c r="C34" s="13"/>
      <c r="D34" s="13"/>
      <c r="E34" s="13"/>
      <c r="F34" s="13"/>
      <c r="G34" s="13"/>
      <c r="H34" s="2"/>
      <c r="I34" s="2"/>
      <c r="J34" s="3"/>
      <c r="K34" s="4"/>
      <c r="L34" s="83">
        <f>H33</f>
        <v>0</v>
      </c>
      <c r="M34" s="84">
        <f>H33</f>
        <v>0</v>
      </c>
    </row>
    <row r="35" spans="1:14" hidden="1" x14ac:dyDescent="0.2">
      <c r="A35" s="85"/>
      <c r="B35" s="13"/>
      <c r="C35" s="13"/>
      <c r="D35" s="13"/>
      <c r="E35" s="13"/>
      <c r="F35" s="13"/>
      <c r="G35" s="13"/>
      <c r="H35" s="2"/>
      <c r="I35" s="2"/>
      <c r="J35" s="3"/>
      <c r="K35" s="4"/>
      <c r="L35" s="27"/>
    </row>
    <row r="36" spans="1:14" x14ac:dyDescent="0.2">
      <c r="A36" s="64"/>
      <c r="B36" s="13"/>
      <c r="C36" s="13"/>
      <c r="D36" s="13"/>
      <c r="E36" s="13"/>
      <c r="F36" s="13"/>
      <c r="G36" s="13"/>
      <c r="H36" s="2"/>
      <c r="I36" s="2"/>
      <c r="J36" s="3"/>
      <c r="K36" s="4"/>
      <c r="L36" s="27"/>
    </row>
    <row r="37" spans="1:14" x14ac:dyDescent="0.2">
      <c r="A37" s="64" t="s">
        <v>36</v>
      </c>
      <c r="B37" s="13"/>
      <c r="C37" s="13"/>
      <c r="D37" s="13"/>
      <c r="E37" s="13"/>
      <c r="F37" s="13"/>
      <c r="G37" s="154">
        <f>IF(H37=Calculations!L26,Calculations!A26,IF('Data Input'!H37=Calculations!L28,Calculations!A28,IF('Data Input'!H37=Calculations!L30,Calculations!A30,Calculations!A32)))</f>
        <v>1</v>
      </c>
      <c r="H37" s="171">
        <f>MAX(Calculations!L26:L32)</f>
        <v>0</v>
      </c>
      <c r="I37" s="163"/>
      <c r="J37" s="172" t="str">
        <f>IF(H37&gt;=0,"Pass","Continue")</f>
        <v>Pass</v>
      </c>
      <c r="K37" s="4"/>
      <c r="L37" s="27"/>
    </row>
    <row r="38" spans="1:14" x14ac:dyDescent="0.2">
      <c r="A38" s="64"/>
      <c r="B38" s="13"/>
      <c r="C38" s="13"/>
      <c r="D38" s="13"/>
      <c r="E38" s="13"/>
      <c r="F38" s="13"/>
      <c r="G38" s="62"/>
      <c r="H38" s="163"/>
      <c r="I38" s="163"/>
      <c r="J38" s="163"/>
      <c r="K38" s="4"/>
      <c r="L38" s="86">
        <f>H37</f>
        <v>0</v>
      </c>
      <c r="M38" s="87">
        <f>H37</f>
        <v>0</v>
      </c>
    </row>
    <row r="39" spans="1:14" x14ac:dyDescent="0.2">
      <c r="A39" s="64" t="s">
        <v>91</v>
      </c>
      <c r="B39" s="13"/>
      <c r="C39" s="13"/>
      <c r="D39" s="13"/>
      <c r="E39" s="13"/>
      <c r="F39" s="13"/>
      <c r="G39" s="154">
        <f>IF(H39=Calculations!L37,Calculations!A37,IF('Data Input'!H39=Calculations!L39,Calculations!A39,IF('Data Input'!H39=Calculations!L41,Calculations!A41,Calculations!A43)))</f>
        <v>5</v>
      </c>
      <c r="H39" s="173">
        <f>IF(H23=0,-0.001,IF(J23=0,-0.001,MAX(Calculations!L37:L43)))</f>
        <v>-1E-3</v>
      </c>
      <c r="I39" s="163"/>
      <c r="J39" s="172" t="str">
        <f>IF(H39&gt;=0,"Pass","Continue")</f>
        <v>Continue</v>
      </c>
      <c r="K39" s="4"/>
      <c r="L39" s="88"/>
      <c r="M39" s="89"/>
    </row>
    <row r="40" spans="1:14" x14ac:dyDescent="0.2">
      <c r="A40" s="64"/>
      <c r="B40" s="13"/>
      <c r="C40" s="13"/>
      <c r="D40" s="13"/>
      <c r="E40" s="13"/>
      <c r="F40" s="13"/>
      <c r="G40" s="62"/>
      <c r="H40" s="163"/>
      <c r="I40" s="163"/>
      <c r="J40" s="163"/>
      <c r="K40" s="4"/>
      <c r="L40" s="44" t="str">
        <f>IF(OR(H23=0,J23=0),"",IF(J23=0,"",H39*J23))</f>
        <v/>
      </c>
      <c r="M40" s="44" t="e">
        <v>#REF!</v>
      </c>
    </row>
    <row r="41" spans="1:14" x14ac:dyDescent="0.2">
      <c r="A41" s="64" t="s">
        <v>92</v>
      </c>
      <c r="B41" s="13"/>
      <c r="C41" s="13"/>
      <c r="D41" s="13"/>
      <c r="E41" s="13"/>
      <c r="F41" s="13"/>
      <c r="G41" s="154">
        <f>IF(H41=Calculations!L45,Calculations!A45,IF('Data Input'!H41=Calculations!L47,Calculations!A47,IF('Data Input'!H41=Calculations!L49,Calculations!A49,Calculations!A51)))</f>
        <v>9</v>
      </c>
      <c r="H41" s="173">
        <f>IF(H25=0,-0.001,IF(J25=0,-0.001,MAX(Calculations!L45:L51)))</f>
        <v>-1E-3</v>
      </c>
      <c r="I41" s="165"/>
      <c r="J41" s="172" t="str">
        <f>IF(H41&gt;=0,"Pass","Continue")</f>
        <v>Continue</v>
      </c>
      <c r="K41" s="4"/>
      <c r="L41" s="88"/>
      <c r="M41" s="89"/>
    </row>
    <row r="42" spans="1:14" ht="13.5" thickBot="1" x14ac:dyDescent="0.25">
      <c r="A42" s="75"/>
      <c r="B42" s="76"/>
      <c r="C42" s="76"/>
      <c r="D42" s="76"/>
      <c r="E42" s="76"/>
      <c r="F42" s="76"/>
      <c r="G42" s="174"/>
      <c r="H42" s="175"/>
      <c r="I42" s="176"/>
      <c r="J42" s="176"/>
      <c r="K42" s="5"/>
      <c r="L42" s="44" t="str">
        <f>IF(OR(H25=0,J25=0),"",IF(J25=0,"",H41*J25))</f>
        <v/>
      </c>
      <c r="M42" s="44" t="e">
        <v>#REF!</v>
      </c>
      <c r="N42" s="90" t="str">
        <f>IF(L40&gt;L42,L40,L42)</f>
        <v/>
      </c>
    </row>
    <row r="43" spans="1:14" ht="13.5" thickBot="1" x14ac:dyDescent="0.25">
      <c r="A43" s="13"/>
      <c r="B43" s="13"/>
      <c r="C43" s="13"/>
      <c r="D43" s="13"/>
      <c r="E43" s="13"/>
      <c r="F43" s="13"/>
      <c r="G43" s="62"/>
      <c r="H43" s="177"/>
      <c r="I43" s="165"/>
      <c r="J43" s="165"/>
      <c r="K43" s="2"/>
      <c r="L43" s="88"/>
      <c r="M43" s="89"/>
    </row>
    <row r="44" spans="1:14" ht="78" customHeight="1" x14ac:dyDescent="0.2">
      <c r="A44" s="53"/>
      <c r="B44" s="54" t="s">
        <v>95</v>
      </c>
      <c r="C44" s="54"/>
      <c r="D44" s="54"/>
      <c r="E44" s="54"/>
      <c r="F44" s="91"/>
      <c r="G44" s="178" t="s">
        <v>94</v>
      </c>
      <c r="H44" s="179"/>
      <c r="I44" s="179"/>
      <c r="J44" s="179"/>
      <c r="K44" s="57"/>
      <c r="L44" s="88"/>
      <c r="M44" s="45" t="e">
        <f>IF(MAX(M23:M43)&gt;=0,0,MAX(M23:M43))</f>
        <v>#REF!</v>
      </c>
    </row>
    <row r="45" spans="1:14" ht="15.75" thickBot="1" x14ac:dyDescent="0.25">
      <c r="A45" s="60"/>
      <c r="B45" s="13"/>
      <c r="C45" s="3" t="str">
        <f>C49</f>
        <v>Calculation</v>
      </c>
      <c r="D45" s="80"/>
      <c r="E45" s="80"/>
      <c r="F45" s="80"/>
      <c r="G45" s="154"/>
      <c r="H45" s="180"/>
      <c r="I45" s="163"/>
      <c r="J45" s="181" t="str">
        <f>IF(Calculations!P55&gt;0,"Conditional","")</f>
        <v/>
      </c>
      <c r="K45" s="4"/>
      <c r="L45" s="27"/>
      <c r="M45" s="43"/>
    </row>
    <row r="46" spans="1:14" ht="15.75" thickBot="1" x14ac:dyDescent="0.25">
      <c r="A46" s="92" t="s">
        <v>37</v>
      </c>
      <c r="B46" s="13"/>
      <c r="C46" s="3" t="str">
        <f>C50</f>
        <v>Used</v>
      </c>
      <c r="E46" s="80">
        <f>IF(Calculations!L26&gt;=0,Calculations!A26,IF(Calculations!L28&gt;=0,Calculations!A28,""))</f>
        <v>1</v>
      </c>
      <c r="F46" s="80" t="str">
        <f>IF(MAX(Calculations!L26:L32)&gt;=0,"",IF('Data Input'!H37='Data Input'!H46,'Data Input'!G37,IF(Calculations!P37=Calculations!L57,Calculations!A37,IF(Calculations!P39=Calculations!L57,Calculations!A39,IF(Calculations!P45=Calculations!L57,Calculations!A45,IF(Calculations!P47=Calculations!L57,Calculations!A47,""))))))</f>
        <v/>
      </c>
      <c r="G46" s="185"/>
      <c r="H46" s="180">
        <f>Calculations!L57</f>
        <v>0</v>
      </c>
      <c r="I46" s="163"/>
      <c r="J46" s="165" t="str">
        <f>IF(H50&gt;=0,"Pass","Continue")</f>
        <v>Pass</v>
      </c>
      <c r="K46" s="4"/>
      <c r="L46" s="27"/>
      <c r="M46" s="43"/>
    </row>
    <row r="47" spans="1:14" x14ac:dyDescent="0.2">
      <c r="A47" s="93" t="s">
        <v>93</v>
      </c>
      <c r="B47" s="13"/>
      <c r="C47" s="3"/>
      <c r="D47" s="80"/>
      <c r="E47" s="80"/>
      <c r="F47" s="80"/>
      <c r="G47" s="132"/>
      <c r="H47" s="180"/>
      <c r="I47" s="163"/>
      <c r="J47" s="165"/>
      <c r="K47" s="4"/>
      <c r="L47" s="27"/>
      <c r="M47" s="43"/>
      <c r="N47" s="89" t="str">
        <f>IF(J46="pass","Pass","")</f>
        <v>Pass</v>
      </c>
    </row>
    <row r="48" spans="1:14" x14ac:dyDescent="0.2">
      <c r="A48" s="63"/>
      <c r="F48" s="41"/>
      <c r="G48" s="68"/>
      <c r="H48" s="68"/>
      <c r="I48" s="68"/>
      <c r="J48" s="68"/>
      <c r="K48" s="4"/>
      <c r="L48" s="27"/>
      <c r="M48" s="43"/>
    </row>
    <row r="49" spans="1:13" ht="13.5" thickBot="1" x14ac:dyDescent="0.25">
      <c r="A49" s="63"/>
      <c r="B49" s="13"/>
      <c r="C49" s="3" t="s">
        <v>70</v>
      </c>
      <c r="D49" s="13"/>
      <c r="E49" s="42"/>
      <c r="F49" s="41"/>
      <c r="G49" s="62"/>
      <c r="H49" s="163"/>
      <c r="I49" s="163"/>
      <c r="J49" s="181" t="str">
        <f>IF(Calculations!P55&gt;0,"Conditional","")</f>
        <v/>
      </c>
      <c r="K49" s="4"/>
      <c r="L49" s="27"/>
      <c r="M49" s="43"/>
    </row>
    <row r="50" spans="1:13" ht="15.75" thickBot="1" x14ac:dyDescent="0.25">
      <c r="A50" s="60" t="s">
        <v>37</v>
      </c>
      <c r="B50" s="13"/>
      <c r="C50" s="3" t="s">
        <v>71</v>
      </c>
      <c r="D50" s="80">
        <f>IF(Calculations!L26&gt;=0,Calculations!A26,IF(Calculations!L28&gt;=0,Calculations!A28,IF(Calculations!L30&gt;=0,Calculations!A30,IF(Calculations!L32&gt;=0,Calculations!A32,""))))</f>
        <v>1</v>
      </c>
      <c r="E50" s="80" t="str">
        <f>IF(MAX(Calculations!L26:L32)&gt;=0,"",IF('Data Input'!H37='Data Input'!H50,'Data Input'!G37,IF(Calculations!P45=Calculations!P54,Calculations!A45,IF(Calculations!P47=Calculations!P54,Calculations!A47,IF(Calculations!P49=Calculations!P54,Calculations!A49,IF(Calculations!P51=Calculations!P54,Calculations!A51,""))))))</f>
        <v/>
      </c>
      <c r="F50" s="80" t="str">
        <f>IF(MAX(Calculations!L26:L32)&gt;=0,"",IF('Data Input'!H38='Data Input'!H46,'Data Input'!G38,IF(Calculations!P37=Calculations!P54,Calculations!A37,IF(Calculations!P39=Calculations!P54,Calculations!A39,IF(Calculations!P41=Calculations!P54,Calculations!A41,IF(Calculations!P43=Calculations!P54,Calculations!A43,""))))))</f>
        <v/>
      </c>
      <c r="G50" s="185"/>
      <c r="H50" s="180">
        <f>IF(MAX(L38:L43)&gt;=0,0,MAX(L38:L43))</f>
        <v>0</v>
      </c>
      <c r="I50" s="163"/>
      <c r="J50" s="165" t="str">
        <f>IF(H50&gt;=0,"Pass","Continue")</f>
        <v>Pass</v>
      </c>
      <c r="K50" s="4"/>
      <c r="L50" s="27"/>
      <c r="M50" s="43"/>
    </row>
    <row r="51" spans="1:13" ht="16.5" customHeight="1" x14ac:dyDescent="0.2">
      <c r="A51" s="63"/>
      <c r="K51" s="4"/>
      <c r="L51" s="27"/>
      <c r="M51" s="43"/>
    </row>
    <row r="52" spans="1:13" ht="16.5" customHeight="1" x14ac:dyDescent="0.2">
      <c r="A52" s="93"/>
      <c r="K52" s="4"/>
      <c r="L52" s="27"/>
      <c r="M52" s="43"/>
    </row>
    <row r="53" spans="1:13" ht="53.25" customHeight="1" thickBot="1" x14ac:dyDescent="0.25">
      <c r="A53" s="186" t="s">
        <v>72</v>
      </c>
      <c r="B53" s="187"/>
      <c r="C53" s="187"/>
      <c r="D53" s="187"/>
      <c r="E53" s="187"/>
      <c r="F53" s="187"/>
      <c r="G53" s="187"/>
      <c r="H53" s="187"/>
      <c r="I53" s="187"/>
      <c r="J53" s="187"/>
      <c r="K53" s="188"/>
      <c r="L53" s="27"/>
    </row>
    <row r="54" spans="1:13" x14ac:dyDescent="0.2">
      <c r="H54" s="2"/>
      <c r="I54" s="2"/>
      <c r="J54" s="2"/>
      <c r="K54" s="25"/>
      <c r="L54" s="27"/>
    </row>
    <row r="55" spans="1:13" ht="13.5" thickBot="1" x14ac:dyDescent="0.25">
      <c r="H55" s="2"/>
      <c r="I55" s="2"/>
      <c r="J55" s="2"/>
      <c r="K55" s="25"/>
      <c r="L55" s="27"/>
    </row>
    <row r="56" spans="1:13" x14ac:dyDescent="0.2">
      <c r="A56" s="94"/>
      <c r="B56" s="95"/>
      <c r="C56" s="95"/>
      <c r="D56" s="95"/>
      <c r="E56" s="95"/>
      <c r="F56" s="95"/>
      <c r="G56" s="95"/>
      <c r="H56" s="33"/>
      <c r="I56" s="33"/>
      <c r="J56" s="33"/>
      <c r="K56" s="96"/>
      <c r="L56" s="27"/>
    </row>
    <row r="57" spans="1:13" x14ac:dyDescent="0.2">
      <c r="A57" s="97"/>
      <c r="B57" s="13"/>
      <c r="C57" s="13"/>
      <c r="D57" s="13"/>
      <c r="E57" s="13"/>
      <c r="F57" s="13"/>
      <c r="G57" s="13"/>
      <c r="H57" s="2"/>
      <c r="I57" s="2"/>
      <c r="J57" s="2"/>
      <c r="K57" s="98"/>
      <c r="L57" s="27"/>
    </row>
    <row r="58" spans="1:13" x14ac:dyDescent="0.2">
      <c r="A58" s="99" t="s">
        <v>13</v>
      </c>
      <c r="B58" s="13"/>
      <c r="C58" s="2"/>
      <c r="D58" s="13"/>
      <c r="E58" s="13"/>
      <c r="F58" s="13"/>
      <c r="G58" s="100" t="s">
        <v>73</v>
      </c>
      <c r="H58" s="13"/>
      <c r="I58" s="101"/>
      <c r="J58" s="20">
        <f ca="1">TODAY()</f>
        <v>41736</v>
      </c>
      <c r="K58" s="98"/>
    </row>
    <row r="59" spans="1:13" x14ac:dyDescent="0.2">
      <c r="A59" s="99"/>
      <c r="B59" s="13"/>
      <c r="C59" s="2"/>
      <c r="D59" s="13"/>
      <c r="E59" s="13"/>
      <c r="F59" s="13"/>
      <c r="G59" s="100"/>
      <c r="H59" s="13"/>
      <c r="I59" s="101"/>
      <c r="J59" s="20"/>
      <c r="K59" s="98"/>
    </row>
    <row r="60" spans="1:13" ht="13.5" thickBot="1" x14ac:dyDescent="0.25">
      <c r="A60" s="102"/>
      <c r="B60" s="103"/>
      <c r="C60" s="103"/>
      <c r="D60" s="103"/>
      <c r="E60" s="103"/>
      <c r="F60" s="103"/>
      <c r="G60" s="103"/>
      <c r="H60" s="34"/>
      <c r="I60" s="34"/>
      <c r="J60" s="34"/>
      <c r="K60" s="104"/>
    </row>
    <row r="61" spans="1:13" x14ac:dyDescent="0.2">
      <c r="H61" s="2"/>
      <c r="I61" s="2"/>
      <c r="J61" s="2"/>
      <c r="K61" s="25"/>
    </row>
    <row r="62" spans="1:13" x14ac:dyDescent="0.2">
      <c r="H62" s="2"/>
      <c r="I62" s="2"/>
      <c r="J62" s="2"/>
      <c r="K62" s="25"/>
    </row>
    <row r="63" spans="1:13" x14ac:dyDescent="0.2">
      <c r="A63" s="13"/>
      <c r="B63" s="13"/>
      <c r="C63" s="13"/>
      <c r="D63" s="13"/>
      <c r="E63" s="13"/>
      <c r="F63" s="13"/>
      <c r="G63" s="13"/>
      <c r="H63" s="2"/>
      <c r="I63" s="2"/>
      <c r="J63" s="2"/>
      <c r="K63" s="2"/>
      <c r="L63" s="13"/>
    </row>
    <row r="64" spans="1:13" x14ac:dyDescent="0.2">
      <c r="A64" s="13"/>
      <c r="B64" s="13"/>
      <c r="C64" s="13"/>
      <c r="D64" s="13"/>
      <c r="E64" s="13"/>
      <c r="F64" s="13"/>
      <c r="G64" s="13"/>
      <c r="H64" s="2"/>
      <c r="I64" s="2"/>
      <c r="J64" s="2"/>
      <c r="K64" s="2"/>
      <c r="L64" s="13"/>
    </row>
    <row r="65" spans="1:12" x14ac:dyDescent="0.2">
      <c r="A65" s="13"/>
      <c r="B65" s="13"/>
      <c r="C65" s="13"/>
      <c r="D65" s="13"/>
      <c r="E65" s="13"/>
      <c r="F65" s="13"/>
      <c r="G65" s="13"/>
      <c r="H65" s="2"/>
      <c r="I65" s="2"/>
      <c r="J65" s="2"/>
      <c r="K65" s="2"/>
      <c r="L65" s="13"/>
    </row>
    <row r="66" spans="1:12" x14ac:dyDescent="0.2">
      <c r="A66" s="13"/>
      <c r="B66" s="13"/>
      <c r="C66" s="13"/>
      <c r="D66" s="13"/>
      <c r="E66" s="13"/>
      <c r="F66" s="13"/>
      <c r="G66" s="13"/>
      <c r="H66" s="2"/>
      <c r="I66" s="2"/>
      <c r="J66" s="2"/>
      <c r="K66" s="2"/>
      <c r="L66" s="13"/>
    </row>
    <row r="67" spans="1:12" x14ac:dyDescent="0.2">
      <c r="A67" s="13"/>
      <c r="B67" s="13"/>
      <c r="C67" s="13"/>
      <c r="D67" s="13"/>
      <c r="E67" s="13"/>
      <c r="F67" s="13"/>
      <c r="G67" s="13"/>
      <c r="H67" s="2"/>
      <c r="I67" s="2"/>
      <c r="J67" s="2"/>
      <c r="K67" s="2"/>
      <c r="L67" s="13"/>
    </row>
    <row r="68" spans="1:12" x14ac:dyDescent="0.2">
      <c r="A68" s="13"/>
      <c r="B68" s="13"/>
      <c r="C68" s="13"/>
      <c r="D68" s="13"/>
      <c r="E68" s="13"/>
      <c r="F68" s="13"/>
      <c r="G68" s="13"/>
      <c r="H68" s="2"/>
      <c r="I68" s="2"/>
      <c r="J68" s="2"/>
      <c r="K68" s="2"/>
      <c r="L68" s="13"/>
    </row>
    <row r="69" spans="1:12" x14ac:dyDescent="0.2">
      <c r="A69" s="13"/>
      <c r="B69" s="13"/>
      <c r="C69" s="13"/>
      <c r="D69" s="13"/>
      <c r="E69" s="13"/>
      <c r="F69" s="13"/>
      <c r="G69" s="13"/>
      <c r="H69" s="2"/>
      <c r="I69" s="2"/>
      <c r="J69" s="2"/>
      <c r="K69" s="2"/>
      <c r="L69" s="13"/>
    </row>
    <row r="70" spans="1:12" x14ac:dyDescent="0.2">
      <c r="A70" s="13"/>
      <c r="B70" s="13"/>
      <c r="C70" s="13"/>
      <c r="D70" s="13"/>
      <c r="E70" s="13"/>
      <c r="F70" s="13"/>
      <c r="G70" s="13"/>
      <c r="H70" s="2"/>
      <c r="I70" s="2"/>
      <c r="J70" s="2"/>
      <c r="K70" s="2"/>
      <c r="L70" s="13"/>
    </row>
    <row r="71" spans="1:12" x14ac:dyDescent="0.2">
      <c r="A71" s="13"/>
      <c r="B71" s="13"/>
      <c r="C71" s="13"/>
      <c r="D71" s="13"/>
      <c r="E71" s="13"/>
      <c r="F71" s="13"/>
      <c r="G71" s="13"/>
      <c r="H71" s="2"/>
      <c r="I71" s="2"/>
      <c r="J71" s="2"/>
      <c r="K71" s="2"/>
      <c r="L71" s="13"/>
    </row>
    <row r="72" spans="1:12" x14ac:dyDescent="0.2">
      <c r="A72" s="13"/>
      <c r="B72" s="13"/>
      <c r="C72" s="13"/>
      <c r="D72" s="13"/>
      <c r="E72" s="13"/>
      <c r="F72" s="13"/>
      <c r="G72" s="13"/>
      <c r="H72" s="2"/>
      <c r="I72" s="2"/>
      <c r="J72" s="2"/>
      <c r="K72" s="2"/>
      <c r="L72" s="13"/>
    </row>
    <row r="73" spans="1:12" x14ac:dyDescent="0.2">
      <c r="A73" s="13"/>
      <c r="B73" s="13"/>
      <c r="C73" s="13"/>
      <c r="D73" s="13"/>
      <c r="E73" s="13"/>
      <c r="F73" s="13"/>
      <c r="G73" s="13"/>
      <c r="H73" s="2"/>
      <c r="I73" s="2"/>
      <c r="J73" s="2"/>
      <c r="K73" s="2"/>
      <c r="L73" s="13"/>
    </row>
    <row r="74" spans="1:12" x14ac:dyDescent="0.2">
      <c r="A74" s="13"/>
      <c r="B74" s="13"/>
      <c r="C74" s="13"/>
      <c r="D74" s="13"/>
      <c r="E74" s="13"/>
      <c r="F74" s="13"/>
      <c r="G74" s="13"/>
      <c r="H74" s="2"/>
      <c r="I74" s="2"/>
      <c r="J74" s="2"/>
      <c r="K74" s="2"/>
      <c r="L74" s="13"/>
    </row>
    <row r="75" spans="1:12" x14ac:dyDescent="0.2">
      <c r="A75" s="13"/>
      <c r="B75" s="13"/>
      <c r="C75" s="13"/>
      <c r="D75" s="13"/>
      <c r="E75" s="13"/>
      <c r="F75" s="13"/>
      <c r="G75" s="13"/>
      <c r="H75" s="2"/>
      <c r="I75" s="2"/>
      <c r="J75" s="2"/>
      <c r="K75" s="2"/>
      <c r="L75" s="13"/>
    </row>
    <row r="76" spans="1:12" x14ac:dyDescent="0.2">
      <c r="A76" s="13"/>
      <c r="B76" s="13"/>
      <c r="C76" s="13"/>
      <c r="D76" s="13"/>
      <c r="E76" s="13"/>
      <c r="F76" s="13"/>
      <c r="G76" s="13"/>
      <c r="H76" s="2"/>
      <c r="I76" s="2"/>
      <c r="J76" s="2"/>
      <c r="K76" s="2"/>
      <c r="L76" s="13"/>
    </row>
    <row r="77" spans="1:12" x14ac:dyDescent="0.2">
      <c r="A77" s="13"/>
      <c r="B77" s="13"/>
      <c r="C77" s="13"/>
      <c r="D77" s="13"/>
      <c r="E77" s="13"/>
      <c r="F77" s="13"/>
      <c r="G77" s="13"/>
      <c r="H77" s="2"/>
      <c r="I77" s="2"/>
      <c r="J77" s="2"/>
      <c r="K77" s="2"/>
      <c r="L77" s="13"/>
    </row>
    <row r="78" spans="1:12" x14ac:dyDescent="0.2">
      <c r="A78" s="13"/>
      <c r="B78" s="13"/>
      <c r="C78" s="13"/>
      <c r="D78" s="13"/>
      <c r="E78" s="13"/>
      <c r="F78" s="13"/>
      <c r="G78" s="13"/>
      <c r="H78" s="2"/>
      <c r="I78" s="2"/>
      <c r="J78" s="2"/>
      <c r="K78" s="2"/>
      <c r="L78" s="13"/>
    </row>
    <row r="79" spans="1:12" x14ac:dyDescent="0.2">
      <c r="A79" s="13"/>
      <c r="B79" s="13"/>
      <c r="C79" s="13"/>
      <c r="D79" s="13"/>
      <c r="E79" s="13"/>
      <c r="F79" s="13"/>
      <c r="G79" s="13"/>
      <c r="H79" s="2"/>
      <c r="I79" s="2"/>
      <c r="J79" s="2"/>
      <c r="K79" s="2"/>
      <c r="L79" s="13"/>
    </row>
    <row r="80" spans="1:12" x14ac:dyDescent="0.2">
      <c r="A80" s="13"/>
      <c r="B80" s="13"/>
      <c r="C80" s="13"/>
      <c r="D80" s="13"/>
      <c r="E80" s="13"/>
      <c r="F80" s="13"/>
      <c r="G80" s="13"/>
      <c r="H80" s="2"/>
      <c r="I80" s="2"/>
      <c r="J80" s="2"/>
      <c r="K80" s="2"/>
      <c r="L80" s="13"/>
    </row>
    <row r="81" spans="1:12" x14ac:dyDescent="0.2">
      <c r="A81" s="13"/>
      <c r="B81" s="13"/>
      <c r="C81" s="13"/>
      <c r="D81" s="13"/>
      <c r="E81" s="13"/>
      <c r="F81" s="13"/>
      <c r="G81" s="13"/>
      <c r="H81" s="2"/>
      <c r="I81" s="2"/>
      <c r="J81" s="2"/>
      <c r="K81" s="2"/>
      <c r="L81" s="13"/>
    </row>
    <row r="82" spans="1:12" x14ac:dyDescent="0.2">
      <c r="A82" s="13"/>
      <c r="B82" s="13"/>
      <c r="C82" s="13"/>
      <c r="D82" s="13"/>
      <c r="E82" s="13"/>
      <c r="F82" s="13"/>
      <c r="G82" s="13"/>
      <c r="H82" s="2"/>
      <c r="I82" s="2"/>
      <c r="J82" s="2"/>
      <c r="K82" s="2"/>
      <c r="L82" s="13"/>
    </row>
    <row r="83" spans="1:12" x14ac:dyDescent="0.2">
      <c r="A83" s="13"/>
      <c r="B83" s="13"/>
      <c r="C83" s="13"/>
      <c r="D83" s="13"/>
      <c r="E83" s="13"/>
      <c r="F83" s="13"/>
      <c r="G83" s="13"/>
      <c r="H83" s="2"/>
      <c r="I83" s="2"/>
      <c r="J83" s="2"/>
      <c r="K83" s="2"/>
      <c r="L83" s="13"/>
    </row>
    <row r="84" spans="1:12" x14ac:dyDescent="0.2">
      <c r="A84" s="13"/>
      <c r="B84" s="13"/>
      <c r="C84" s="13"/>
      <c r="D84" s="13"/>
      <c r="E84" s="13"/>
      <c r="F84" s="13"/>
      <c r="G84" s="13"/>
      <c r="H84" s="2"/>
      <c r="I84" s="2"/>
      <c r="J84" s="2"/>
      <c r="K84" s="2"/>
      <c r="L84" s="13"/>
    </row>
    <row r="85" spans="1:12" x14ac:dyDescent="0.2">
      <c r="A85" s="13"/>
      <c r="B85" s="13"/>
      <c r="C85" s="13"/>
      <c r="D85" s="13"/>
      <c r="E85" s="13"/>
      <c r="F85" s="13"/>
      <c r="G85" s="13"/>
      <c r="H85" s="2"/>
      <c r="I85" s="2"/>
      <c r="J85" s="2"/>
      <c r="K85" s="2"/>
      <c r="L85" s="13"/>
    </row>
    <row r="86" spans="1:12" x14ac:dyDescent="0.2">
      <c r="A86" s="13"/>
      <c r="B86" s="13"/>
      <c r="C86" s="13"/>
      <c r="D86" s="13"/>
      <c r="E86" s="13"/>
      <c r="F86" s="13"/>
      <c r="G86" s="13"/>
      <c r="H86" s="2"/>
      <c r="I86" s="2"/>
      <c r="J86" s="2"/>
      <c r="K86" s="2"/>
      <c r="L86" s="13"/>
    </row>
    <row r="87" spans="1:12" x14ac:dyDescent="0.2">
      <c r="A87" s="13"/>
      <c r="B87" s="13"/>
      <c r="C87" s="13"/>
      <c r="D87" s="13"/>
      <c r="E87" s="13"/>
      <c r="F87" s="13"/>
      <c r="G87" s="13"/>
      <c r="H87" s="2"/>
      <c r="I87" s="2"/>
      <c r="J87" s="2"/>
      <c r="K87" s="2"/>
      <c r="L87" s="13"/>
    </row>
    <row r="88" spans="1:12" x14ac:dyDescent="0.2">
      <c r="A88" s="13"/>
      <c r="B88" s="13"/>
      <c r="C88" s="13"/>
      <c r="D88" s="13"/>
      <c r="E88" s="13"/>
      <c r="F88" s="13"/>
      <c r="G88" s="13"/>
      <c r="H88" s="2"/>
      <c r="I88" s="2"/>
      <c r="J88" s="2"/>
      <c r="K88" s="2"/>
      <c r="L88" s="13"/>
    </row>
    <row r="89" spans="1:12" x14ac:dyDescent="0.2">
      <c r="A89" s="13"/>
      <c r="B89" s="13"/>
      <c r="C89" s="13"/>
      <c r="D89" s="13"/>
      <c r="E89" s="13"/>
      <c r="F89" s="13"/>
      <c r="G89" s="13"/>
      <c r="H89" s="2"/>
      <c r="I89" s="2"/>
      <c r="J89" s="2"/>
      <c r="K89" s="2"/>
      <c r="L89" s="13"/>
    </row>
    <row r="90" spans="1:12" x14ac:dyDescent="0.2">
      <c r="A90" s="13"/>
      <c r="B90" s="13"/>
      <c r="C90" s="13"/>
      <c r="D90" s="13"/>
      <c r="E90" s="13"/>
      <c r="F90" s="13"/>
      <c r="G90" s="13"/>
      <c r="H90" s="2"/>
      <c r="I90" s="2"/>
      <c r="J90" s="2"/>
      <c r="K90" s="2"/>
      <c r="L90" s="13"/>
    </row>
    <row r="91" spans="1:12" x14ac:dyDescent="0.2">
      <c r="A91" s="13"/>
      <c r="B91" s="13"/>
      <c r="C91" s="13"/>
      <c r="D91" s="13"/>
      <c r="E91" s="13"/>
      <c r="F91" s="13"/>
      <c r="G91" s="13"/>
      <c r="H91" s="2"/>
      <c r="I91" s="2"/>
      <c r="J91" s="2"/>
      <c r="K91" s="2"/>
      <c r="L91" s="13"/>
    </row>
    <row r="92" spans="1:12" x14ac:dyDescent="0.2">
      <c r="H92" s="25"/>
      <c r="I92" s="25"/>
      <c r="J92" s="25"/>
      <c r="K92" s="25"/>
    </row>
  </sheetData>
  <sheetProtection password="909B" sheet="1" objects="1" scenarios="1" selectLockedCells="1"/>
  <mergeCells count="5">
    <mergeCell ref="A53:K53"/>
    <mergeCell ref="A1:K1"/>
    <mergeCell ref="A2:K2"/>
    <mergeCell ref="A4:K4"/>
    <mergeCell ref="A5:K5"/>
  </mergeCells>
  <phoneticPr fontId="4" type="noConversion"/>
  <pageMargins left="0.25" right="0.25" top="0.5" bottom="0.5" header="0.5" footer="0.5"/>
  <pageSetup scale="90" orientation="portrait" r:id="rId1"/>
  <headerFooter alignWithMargins="0"/>
  <ignoredErrors>
    <ignoredError sqref="M44"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U92"/>
  <sheetViews>
    <sheetView topLeftCell="A2" workbookViewId="0">
      <selection activeCell="B2" sqref="B2"/>
    </sheetView>
  </sheetViews>
  <sheetFormatPr defaultRowHeight="12.75" x14ac:dyDescent="0.2"/>
  <cols>
    <col min="1" max="1" width="4.28515625" style="15" customWidth="1"/>
    <col min="2" max="2" width="15.42578125" style="15" customWidth="1"/>
    <col min="3" max="3" width="10.5703125" style="15" customWidth="1"/>
    <col min="4" max="4" width="8.140625" style="15" customWidth="1"/>
    <col min="5" max="5" width="9.140625" style="15"/>
    <col min="6" max="6" width="2" style="15" customWidth="1"/>
    <col min="7" max="7" width="13.140625" style="15" customWidth="1"/>
    <col min="8" max="8" width="14.7109375" style="15" customWidth="1"/>
    <col min="9" max="9" width="1.42578125" style="14" customWidth="1"/>
    <col min="10" max="10" width="15" style="15" customWidth="1"/>
    <col min="11" max="11" width="1.28515625" style="15" customWidth="1"/>
    <col min="12" max="12" width="17.28515625" style="15" customWidth="1"/>
    <col min="13" max="13" width="1.7109375" style="15" customWidth="1"/>
    <col min="14" max="14" width="12.28515625" style="15" customWidth="1"/>
    <col min="15" max="15" width="2" style="15" customWidth="1"/>
    <col min="16" max="16" width="13.140625" style="15" customWidth="1"/>
    <col min="17" max="17" width="11.42578125" style="15" customWidth="1"/>
    <col min="18" max="16384" width="9.140625" style="15"/>
  </cols>
  <sheetData>
    <row r="1" spans="2:21" hidden="1" x14ac:dyDescent="0.2">
      <c r="B1" s="105"/>
      <c r="C1" s="105"/>
      <c r="D1" s="189"/>
      <c r="E1" s="189"/>
      <c r="F1" s="189"/>
      <c r="G1" s="189"/>
      <c r="H1" s="189"/>
      <c r="I1" s="189"/>
      <c r="J1" s="189"/>
      <c r="K1" s="189"/>
      <c r="L1" s="189"/>
      <c r="M1" s="105"/>
      <c r="N1" s="105"/>
      <c r="O1" s="105"/>
      <c r="P1" s="105"/>
      <c r="Q1" s="105"/>
      <c r="R1" s="105"/>
    </row>
    <row r="2" spans="2:21" ht="15" x14ac:dyDescent="0.2">
      <c r="D2" s="191" t="s">
        <v>14</v>
      </c>
      <c r="E2" s="191"/>
      <c r="F2" s="191"/>
      <c r="G2" s="191"/>
      <c r="H2" s="191"/>
      <c r="I2" s="191"/>
      <c r="J2" s="191"/>
      <c r="K2" s="191"/>
      <c r="L2" s="191"/>
      <c r="M2" s="105"/>
      <c r="N2" s="105"/>
      <c r="O2" s="105"/>
      <c r="P2" s="105"/>
      <c r="Q2" s="105"/>
      <c r="R2" s="105"/>
      <c r="S2" s="105"/>
      <c r="T2" s="105"/>
      <c r="U2" s="105"/>
    </row>
    <row r="3" spans="2:21" x14ac:dyDescent="0.2">
      <c r="B3" s="49" t="s">
        <v>25</v>
      </c>
      <c r="C3" s="106">
        <f>'Data Input'!B7</f>
        <v>0</v>
      </c>
      <c r="D3" s="17"/>
    </row>
    <row r="4" spans="2:21" x14ac:dyDescent="0.2">
      <c r="B4" s="107"/>
      <c r="C4" s="27"/>
      <c r="D4" s="17"/>
    </row>
    <row r="5" spans="2:21" x14ac:dyDescent="0.2">
      <c r="B5" s="49" t="s">
        <v>26</v>
      </c>
      <c r="C5" s="27">
        <f>'Data Input'!G7</f>
        <v>0</v>
      </c>
      <c r="D5" s="17"/>
      <c r="H5" s="22" t="s">
        <v>27</v>
      </c>
      <c r="I5" s="21"/>
      <c r="J5" s="22" t="s">
        <v>39</v>
      </c>
      <c r="K5" s="22"/>
      <c r="M5" s="27"/>
      <c r="P5" s="50"/>
      <c r="Q5" s="8"/>
    </row>
    <row r="6" spans="2:21" x14ac:dyDescent="0.2">
      <c r="B6" s="17"/>
      <c r="C6" s="17"/>
      <c r="D6" s="17"/>
      <c r="H6" s="22" t="s">
        <v>28</v>
      </c>
      <c r="I6" s="21"/>
      <c r="J6" s="22" t="s">
        <v>28</v>
      </c>
      <c r="K6" s="22"/>
      <c r="M6" s="27"/>
      <c r="Q6" s="8"/>
    </row>
    <row r="7" spans="2:21" x14ac:dyDescent="0.2">
      <c r="B7" s="27">
        <v>30007</v>
      </c>
      <c r="C7" s="17"/>
      <c r="D7" s="17"/>
      <c r="H7" s="22" t="str">
        <f>'Data Input'!H11</f>
        <v>2012-13</v>
      </c>
      <c r="I7" s="21"/>
      <c r="J7" s="22" t="str">
        <f>'Data Input'!J11</f>
        <v>2013-14</v>
      </c>
      <c r="K7" s="22"/>
      <c r="M7" s="27"/>
      <c r="Q7" s="8"/>
    </row>
    <row r="8" spans="2:21" x14ac:dyDescent="0.2">
      <c r="B8" s="30">
        <v>81140</v>
      </c>
      <c r="C8" s="17"/>
      <c r="D8" s="17"/>
      <c r="H8" s="24"/>
      <c r="I8" s="23"/>
      <c r="J8" s="24"/>
      <c r="K8" s="24"/>
      <c r="L8" s="39"/>
      <c r="Q8" s="8"/>
    </row>
    <row r="9" spans="2:21" x14ac:dyDescent="0.2">
      <c r="H9" s="13"/>
      <c r="I9" s="13"/>
      <c r="J9" s="13"/>
      <c r="K9" s="13"/>
      <c r="L9" s="27" t="s">
        <v>74</v>
      </c>
      <c r="M9" s="13"/>
      <c r="N9" s="27" t="s">
        <v>65</v>
      </c>
      <c r="O9" s="17"/>
      <c r="Q9" s="8"/>
    </row>
    <row r="10" spans="2:21" ht="13.5" thickBot="1" x14ac:dyDescent="0.25">
      <c r="B10" s="17" t="s">
        <v>20</v>
      </c>
      <c r="C10" s="17"/>
      <c r="D10" s="17"/>
      <c r="E10" s="8"/>
      <c r="H10" s="38">
        <f>'Data Input'!H13</f>
        <v>0</v>
      </c>
      <c r="I10" s="2"/>
      <c r="J10" s="108">
        <f>'Data Input'!J13+'Data Input'!J14</f>
        <v>0</v>
      </c>
      <c r="K10" s="2"/>
      <c r="L10" s="39">
        <f>IF(('Data Input'!J13-'Data Input'!H13)&gt;=0,0.5*('Data Input'!J13-'Data Input'!H13),0)</f>
        <v>0</v>
      </c>
      <c r="M10" s="2"/>
      <c r="N10" s="39">
        <f>IF(J12&lt;0,"Error",IF(J12&gt;=(J10*0.15),0,IF(L10&gt;=0,IF(L10-J12&gt;=0,IF(J12=0,(L10-J12),IF(L10-J12&gt;L14,L14,L10-J12)),0))))</f>
        <v>0</v>
      </c>
      <c r="O10" s="25"/>
      <c r="Q10" s="8"/>
    </row>
    <row r="11" spans="2:21" x14ac:dyDescent="0.2">
      <c r="B11" s="17"/>
      <c r="C11" s="17"/>
      <c r="D11" s="17"/>
      <c r="E11" s="8"/>
      <c r="H11" s="38"/>
      <c r="I11" s="2"/>
      <c r="J11" s="2"/>
      <c r="K11" s="2"/>
      <c r="M11" s="2"/>
      <c r="O11" s="25"/>
      <c r="P11" s="25"/>
      <c r="Q11" s="8"/>
    </row>
    <row r="12" spans="2:21" ht="13.5" thickBot="1" x14ac:dyDescent="0.25">
      <c r="B12" s="17" t="s">
        <v>67</v>
      </c>
      <c r="C12" s="17"/>
      <c r="D12" s="109"/>
      <c r="E12" s="8"/>
      <c r="H12" s="38" t="s">
        <v>11</v>
      </c>
      <c r="I12" s="2"/>
      <c r="J12" s="108">
        <f>'Data Input'!J15</f>
        <v>0</v>
      </c>
      <c r="K12" s="2"/>
      <c r="L12" s="25">
        <f>J10*0.15</f>
        <v>0</v>
      </c>
      <c r="M12" s="27" t="s">
        <v>75</v>
      </c>
      <c r="N12" s="27" t="s">
        <v>76</v>
      </c>
      <c r="O12" s="25"/>
    </row>
    <row r="13" spans="2:21" x14ac:dyDescent="0.2">
      <c r="B13" s="17"/>
      <c r="C13" s="17"/>
      <c r="D13" s="17"/>
      <c r="H13" s="17"/>
      <c r="I13" s="13"/>
      <c r="J13" s="17"/>
      <c r="K13" s="17"/>
      <c r="M13" s="17"/>
      <c r="O13" s="25"/>
      <c r="Q13" s="8"/>
    </row>
    <row r="14" spans="2:21" ht="13.5" thickBot="1" x14ac:dyDescent="0.25">
      <c r="B14" s="17" t="s">
        <v>40</v>
      </c>
      <c r="C14" s="17"/>
      <c r="D14" s="17"/>
      <c r="H14" s="108">
        <f>'Data Input'!H17</f>
        <v>0</v>
      </c>
      <c r="I14" s="2"/>
      <c r="J14" s="108">
        <f>'Data Input'!J17</f>
        <v>0</v>
      </c>
      <c r="K14" s="2"/>
      <c r="L14" s="46">
        <f>IF((J10*0.15)-J12&gt;L10,L10-J12,IF((L10-J12)&lt;0,0,(J10*0.15)-J12))</f>
        <v>0</v>
      </c>
      <c r="M14" s="110"/>
      <c r="N14" s="15" t="s">
        <v>77</v>
      </c>
      <c r="O14" s="110"/>
      <c r="P14" s="110"/>
      <c r="Q14" s="8"/>
    </row>
    <row r="15" spans="2:21" x14ac:dyDescent="0.2">
      <c r="B15" s="17"/>
      <c r="C15" s="17"/>
      <c r="D15" s="17"/>
      <c r="H15" s="25"/>
      <c r="I15" s="2"/>
      <c r="J15" s="25"/>
      <c r="K15" s="25"/>
      <c r="M15" s="25"/>
      <c r="O15" s="25"/>
    </row>
    <row r="16" spans="2:21" ht="13.5" thickBot="1" x14ac:dyDescent="0.25">
      <c r="B16" s="17" t="s">
        <v>41</v>
      </c>
      <c r="C16" s="17"/>
      <c r="D16" s="17"/>
      <c r="H16" s="108">
        <f>'Data Input'!H19</f>
        <v>0</v>
      </c>
      <c r="I16" s="2"/>
      <c r="J16" s="108">
        <f>'Data Input'!J19</f>
        <v>0</v>
      </c>
      <c r="K16" s="2"/>
      <c r="M16" s="25"/>
      <c r="O16" s="25"/>
      <c r="P16" s="25"/>
      <c r="Q16" s="8"/>
    </row>
    <row r="17" spans="1:17" x14ac:dyDescent="0.2">
      <c r="B17" s="17"/>
      <c r="C17" s="17"/>
      <c r="D17" s="17"/>
      <c r="H17" s="2"/>
      <c r="I17" s="2"/>
      <c r="J17" s="2"/>
      <c r="K17" s="2"/>
      <c r="M17" s="25"/>
      <c r="O17" s="25"/>
      <c r="P17" s="25"/>
      <c r="Q17" s="8"/>
    </row>
    <row r="18" spans="1:17" ht="13.5" thickBot="1" x14ac:dyDescent="0.25">
      <c r="B18" s="17" t="s">
        <v>78</v>
      </c>
      <c r="C18" s="17"/>
      <c r="D18" s="17"/>
      <c r="H18" s="108">
        <f>'Data Input'!H21</f>
        <v>0</v>
      </c>
      <c r="I18" s="2"/>
      <c r="J18" s="108">
        <f>'Data Input'!J21</f>
        <v>0</v>
      </c>
      <c r="K18" s="2"/>
      <c r="M18" s="25"/>
      <c r="O18" s="25"/>
      <c r="P18" s="25"/>
      <c r="Q18" s="8"/>
    </row>
    <row r="19" spans="1:17" x14ac:dyDescent="0.2">
      <c r="B19" s="17"/>
      <c r="C19" s="17"/>
      <c r="D19" s="17"/>
      <c r="H19" s="2"/>
      <c r="I19" s="2"/>
      <c r="J19" s="2"/>
      <c r="K19" s="2"/>
      <c r="M19" s="25"/>
      <c r="O19" s="25"/>
      <c r="Q19" s="8"/>
    </row>
    <row r="20" spans="1:17" ht="13.5" thickBot="1" x14ac:dyDescent="0.25">
      <c r="B20" s="17" t="s">
        <v>80</v>
      </c>
      <c r="C20" s="17"/>
      <c r="D20" s="17"/>
      <c r="H20" s="108">
        <f>'Data Input'!H23</f>
        <v>0</v>
      </c>
      <c r="I20" s="2"/>
      <c r="J20" s="108">
        <f>'Data Input'!J23</f>
        <v>0</v>
      </c>
      <c r="K20" s="2"/>
      <c r="L20" s="31" t="str">
        <f>IF(OR(H20=0,J20=0),"Not Valid",(J20/H20)-1)</f>
        <v>Not Valid</v>
      </c>
      <c r="M20" s="25"/>
      <c r="N20" s="27" t="s">
        <v>79</v>
      </c>
      <c r="O20" s="25"/>
      <c r="Q20" s="8"/>
    </row>
    <row r="21" spans="1:17" x14ac:dyDescent="0.2">
      <c r="B21" s="17"/>
      <c r="C21" s="17"/>
      <c r="D21" s="17"/>
      <c r="H21" s="2"/>
      <c r="I21" s="2"/>
      <c r="J21" s="2"/>
      <c r="K21" s="2"/>
      <c r="L21" s="25"/>
      <c r="M21" s="25"/>
      <c r="N21" s="83" t="s">
        <v>0</v>
      </c>
      <c r="O21" s="25"/>
      <c r="Q21" s="8"/>
    </row>
    <row r="22" spans="1:17" ht="13.5" thickBot="1" x14ac:dyDescent="0.25">
      <c r="B22" s="17" t="s">
        <v>81</v>
      </c>
      <c r="C22" s="17"/>
      <c r="D22" s="17"/>
      <c r="H22" s="111">
        <f>'Data Input'!H25</f>
        <v>0</v>
      </c>
      <c r="I22" s="2"/>
      <c r="J22" s="111">
        <f>'Data Input'!J25</f>
        <v>0</v>
      </c>
      <c r="K22" s="26"/>
      <c r="L22" s="31" t="str">
        <f>IF(OR(H22=0,J22=0),"Not Valid",(J22/H22)-1)</f>
        <v>Not Valid</v>
      </c>
      <c r="M22" s="112"/>
      <c r="O22" s="25"/>
      <c r="Q22" s="8"/>
    </row>
    <row r="23" spans="1:17" x14ac:dyDescent="0.2">
      <c r="A23" s="17"/>
      <c r="B23" s="17"/>
      <c r="C23" s="17"/>
      <c r="D23" s="17"/>
      <c r="E23" s="17"/>
      <c r="F23" s="17"/>
      <c r="G23" s="17"/>
      <c r="H23" s="17"/>
      <c r="I23" s="13"/>
      <c r="J23" s="17"/>
      <c r="K23" s="17"/>
      <c r="L23" s="2"/>
      <c r="M23" s="2"/>
      <c r="N23" s="2"/>
      <c r="O23" s="25"/>
      <c r="P23" s="83" t="s">
        <v>42</v>
      </c>
      <c r="Q23" s="27"/>
    </row>
    <row r="24" spans="1:17" x14ac:dyDescent="0.2">
      <c r="A24" s="49" t="s">
        <v>1</v>
      </c>
      <c r="B24" s="3" t="s">
        <v>43</v>
      </c>
      <c r="C24" s="17"/>
      <c r="D24" s="17"/>
      <c r="E24" s="17"/>
      <c r="F24" s="17"/>
      <c r="G24" s="17"/>
      <c r="H24" s="22" t="s">
        <v>2</v>
      </c>
      <c r="I24" s="3"/>
      <c r="J24" s="22" t="s">
        <v>3</v>
      </c>
      <c r="K24" s="27"/>
      <c r="L24" s="192" t="s">
        <v>4</v>
      </c>
      <c r="M24" s="192"/>
      <c r="N24" s="192"/>
      <c r="O24" s="17"/>
      <c r="P24" s="27" t="s">
        <v>5</v>
      </c>
      <c r="Q24" s="27"/>
    </row>
    <row r="25" spans="1:17" x14ac:dyDescent="0.2">
      <c r="A25" s="113"/>
      <c r="B25" s="16"/>
      <c r="H25" s="8"/>
      <c r="I25" s="16"/>
      <c r="J25" s="8"/>
      <c r="K25" s="8"/>
      <c r="L25" s="113"/>
      <c r="N25" s="24"/>
      <c r="P25" s="8"/>
      <c r="Q25" s="8"/>
    </row>
    <row r="26" spans="1:17" x14ac:dyDescent="0.2">
      <c r="A26" s="22">
        <v>1</v>
      </c>
      <c r="B26" s="17" t="s">
        <v>44</v>
      </c>
      <c r="H26" s="25">
        <f>SUM(H14:H16)</f>
        <v>0</v>
      </c>
      <c r="I26" s="2"/>
      <c r="J26" s="25">
        <f>SUM(J14:J16)</f>
        <v>0</v>
      </c>
      <c r="K26" s="25"/>
      <c r="L26" s="2">
        <f>(SUM(J14+J16)-(SUM(H14+H16)))</f>
        <v>0</v>
      </c>
      <c r="M26" s="9"/>
      <c r="N26" s="27" t="str">
        <f>IF(L26&gt;=0,"Pass","Continue")</f>
        <v>Pass</v>
      </c>
      <c r="O26" s="9"/>
      <c r="P26" s="25">
        <f>L26</f>
        <v>0</v>
      </c>
      <c r="Q26" s="8"/>
    </row>
    <row r="27" spans="1:17" x14ac:dyDescent="0.2">
      <c r="A27" s="22"/>
      <c r="B27" s="17"/>
      <c r="H27" s="17"/>
      <c r="I27" s="13"/>
      <c r="J27" s="17"/>
      <c r="K27" s="17"/>
      <c r="L27" s="2"/>
      <c r="M27" s="9"/>
      <c r="N27" s="27"/>
      <c r="O27" s="9"/>
      <c r="P27" s="25"/>
      <c r="Q27" s="8"/>
    </row>
    <row r="28" spans="1:17" ht="14.25" customHeight="1" x14ac:dyDescent="0.2">
      <c r="A28" s="22">
        <v>2</v>
      </c>
      <c r="B28" s="17" t="s">
        <v>45</v>
      </c>
      <c r="H28" s="25">
        <f>SUM(H14+H16+H18)</f>
        <v>0</v>
      </c>
      <c r="I28" s="2"/>
      <c r="J28" s="25">
        <f>SUM(J14+J16+J18)</f>
        <v>0</v>
      </c>
      <c r="K28" s="25"/>
      <c r="L28" s="2">
        <f>J28-H28</f>
        <v>0</v>
      </c>
      <c r="M28" s="9"/>
      <c r="N28" s="27" t="str">
        <f>IF(L28&gt;=0,"Pass","Continue")</f>
        <v>Pass</v>
      </c>
      <c r="O28" s="9"/>
      <c r="P28" s="25">
        <f>L28</f>
        <v>0</v>
      </c>
      <c r="Q28" s="8"/>
    </row>
    <row r="29" spans="1:17" ht="12" customHeight="1" x14ac:dyDescent="0.2">
      <c r="A29" s="22"/>
      <c r="B29" s="17"/>
      <c r="H29" s="2"/>
      <c r="I29" s="2"/>
      <c r="J29" s="2"/>
      <c r="K29" s="2"/>
      <c r="L29" s="2"/>
      <c r="M29" s="9"/>
      <c r="N29" s="27"/>
      <c r="O29" s="9"/>
      <c r="P29" s="25"/>
      <c r="Q29" s="8"/>
    </row>
    <row r="30" spans="1:17" x14ac:dyDescent="0.2">
      <c r="A30" s="21">
        <v>3</v>
      </c>
      <c r="B30" s="17" t="s">
        <v>6</v>
      </c>
      <c r="C30" s="14"/>
      <c r="D30" s="14"/>
      <c r="E30" s="14"/>
      <c r="F30" s="14"/>
      <c r="G30" s="14"/>
      <c r="H30" s="2">
        <f>SUM(H14:H16)</f>
        <v>0</v>
      </c>
      <c r="I30" s="2"/>
      <c r="J30" s="2">
        <f>SUM(J14:J16)+N10</f>
        <v>0</v>
      </c>
      <c r="K30" s="2"/>
      <c r="L30" s="2">
        <f>(SUM(J14+J16)+N10)-SUM(H14+H16)</f>
        <v>0</v>
      </c>
      <c r="M30" s="7"/>
      <c r="N30" s="27" t="str">
        <f>IF(L30&gt;=0,"Pass","Continue")</f>
        <v>Pass</v>
      </c>
      <c r="O30" s="9"/>
      <c r="P30" s="25">
        <f>L30</f>
        <v>0</v>
      </c>
      <c r="Q30" s="8"/>
    </row>
    <row r="31" spans="1:17" x14ac:dyDescent="0.2">
      <c r="A31" s="21"/>
      <c r="B31" s="17"/>
      <c r="C31" s="14"/>
      <c r="D31" s="14"/>
      <c r="E31" s="14"/>
      <c r="F31" s="14"/>
      <c r="G31" s="14"/>
      <c r="H31" s="13"/>
      <c r="I31" s="13"/>
      <c r="J31" s="13"/>
      <c r="K31" s="13"/>
      <c r="L31" s="2"/>
      <c r="M31" s="7"/>
      <c r="N31" s="27"/>
      <c r="O31" s="9"/>
      <c r="P31" s="25"/>
      <c r="Q31" s="8"/>
    </row>
    <row r="32" spans="1:17" x14ac:dyDescent="0.2">
      <c r="A32" s="21">
        <v>4</v>
      </c>
      <c r="B32" s="17" t="s">
        <v>64</v>
      </c>
      <c r="C32" s="14"/>
      <c r="D32" s="14"/>
      <c r="E32" s="14"/>
      <c r="F32" s="14"/>
      <c r="G32" s="14"/>
      <c r="H32" s="2">
        <f>H28</f>
        <v>0</v>
      </c>
      <c r="I32" s="2"/>
      <c r="J32" s="2">
        <f>J28+N10</f>
        <v>0</v>
      </c>
      <c r="K32" s="2"/>
      <c r="L32" s="2">
        <f>J32-H32</f>
        <v>0</v>
      </c>
      <c r="M32" s="7"/>
      <c r="N32" s="27" t="str">
        <f>IF(L32&gt;=0,"Pass","Continue")</f>
        <v>Pass</v>
      </c>
      <c r="O32" s="9"/>
      <c r="P32" s="25">
        <f>L32</f>
        <v>0</v>
      </c>
      <c r="Q32" s="8"/>
    </row>
    <row r="33" spans="1:17" x14ac:dyDescent="0.2">
      <c r="A33" s="21"/>
      <c r="C33" s="14"/>
      <c r="D33" s="14"/>
      <c r="E33" s="14"/>
      <c r="F33" s="14"/>
      <c r="G33" s="14"/>
      <c r="H33" s="14"/>
      <c r="J33" s="14"/>
      <c r="K33" s="14"/>
      <c r="L33" s="7"/>
      <c r="M33" s="7"/>
      <c r="N33" s="27"/>
      <c r="O33" s="9"/>
      <c r="P33" s="25"/>
      <c r="Q33" s="8"/>
    </row>
    <row r="34" spans="1:17" x14ac:dyDescent="0.2">
      <c r="A34" s="21"/>
      <c r="B34" s="17"/>
      <c r="C34" s="13"/>
      <c r="D34" s="13"/>
      <c r="E34" s="13"/>
      <c r="F34" s="13"/>
      <c r="G34" s="13"/>
      <c r="H34" s="13"/>
      <c r="I34" s="13"/>
      <c r="J34" s="13"/>
      <c r="K34" s="13"/>
      <c r="L34" s="2"/>
      <c r="M34" s="2"/>
      <c r="N34" s="27"/>
      <c r="O34" s="25"/>
      <c r="P34" s="27" t="s">
        <v>42</v>
      </c>
      <c r="Q34" s="8"/>
    </row>
    <row r="35" spans="1:17" x14ac:dyDescent="0.2">
      <c r="A35" s="21"/>
      <c r="B35" s="27" t="s">
        <v>7</v>
      </c>
      <c r="C35" s="13"/>
      <c r="D35" s="13"/>
      <c r="E35" s="13"/>
      <c r="F35" s="13"/>
      <c r="G35" s="13"/>
      <c r="H35" s="21" t="s">
        <v>2</v>
      </c>
      <c r="I35" s="3"/>
      <c r="J35" s="21" t="s">
        <v>3</v>
      </c>
      <c r="K35" s="3"/>
      <c r="L35" s="193" t="s">
        <v>4</v>
      </c>
      <c r="M35" s="193"/>
      <c r="N35" s="193"/>
      <c r="O35" s="25"/>
      <c r="P35" s="83" t="s">
        <v>5</v>
      </c>
      <c r="Q35" s="8"/>
    </row>
    <row r="36" spans="1:17" x14ac:dyDescent="0.2">
      <c r="A36" s="21"/>
      <c r="B36" s="8"/>
      <c r="C36" s="14"/>
      <c r="D36" s="14"/>
      <c r="E36" s="14"/>
      <c r="F36" s="14"/>
      <c r="G36" s="14"/>
      <c r="H36" s="16"/>
      <c r="I36" s="16"/>
      <c r="J36" s="16"/>
      <c r="K36" s="16"/>
      <c r="L36" s="28"/>
      <c r="M36" s="7"/>
      <c r="N36" s="27"/>
      <c r="O36" s="9"/>
      <c r="P36" s="83"/>
      <c r="Q36" s="8"/>
    </row>
    <row r="37" spans="1:17" x14ac:dyDescent="0.2">
      <c r="A37" s="21">
        <v>5</v>
      </c>
      <c r="B37" s="17" t="s">
        <v>82</v>
      </c>
      <c r="C37" s="14"/>
      <c r="D37" s="14"/>
      <c r="E37" s="14"/>
      <c r="F37" s="14"/>
      <c r="G37" s="14"/>
      <c r="H37" s="114" t="str">
        <f>IF(OR(H20=0,J20=0),"Not Valid",H26/H20)</f>
        <v>Not Valid</v>
      </c>
      <c r="I37" s="29"/>
      <c r="J37" s="29" t="str">
        <f>IF(OR(H20=0,J20=0),"Not Valid",J26/J20)</f>
        <v>Not Valid</v>
      </c>
      <c r="K37" s="29"/>
      <c r="L37" s="26">
        <f>IF(OR(H20=0,J20=0),-0.001,J37-H37)</f>
        <v>-1E-3</v>
      </c>
      <c r="M37" s="7"/>
      <c r="N37" s="27" t="str">
        <f>IF(L37&gt;=0,"Pass","Continue")</f>
        <v>Continue</v>
      </c>
      <c r="O37" s="9"/>
      <c r="P37" s="25" t="str">
        <f>IF(OR(H$20=0,J$20=0),"",IF(J$20=0,"",L37*J$20))</f>
        <v/>
      </c>
      <c r="Q37" s="8"/>
    </row>
    <row r="38" spans="1:17" x14ac:dyDescent="0.2">
      <c r="A38" s="21"/>
      <c r="B38" s="17"/>
      <c r="C38" s="14"/>
      <c r="D38" s="14"/>
      <c r="E38" s="14"/>
      <c r="F38" s="14"/>
      <c r="G38" s="14"/>
      <c r="H38" s="29"/>
      <c r="I38" s="29"/>
      <c r="J38" s="29"/>
      <c r="K38" s="29"/>
      <c r="L38" s="26"/>
      <c r="M38" s="7"/>
      <c r="N38" s="27"/>
      <c r="O38" s="9"/>
      <c r="P38" s="17"/>
      <c r="Q38" s="8"/>
    </row>
    <row r="39" spans="1:17" x14ac:dyDescent="0.2">
      <c r="A39" s="21">
        <v>6</v>
      </c>
      <c r="B39" s="17" t="s">
        <v>83</v>
      </c>
      <c r="C39" s="14"/>
      <c r="D39" s="14"/>
      <c r="E39" s="14"/>
      <c r="F39" s="14"/>
      <c r="G39" s="14"/>
      <c r="H39" s="29" t="str">
        <f>IF(OR(H20=0,J20=0),"Not Valid",H28/H20)</f>
        <v>Not Valid</v>
      </c>
      <c r="I39" s="29"/>
      <c r="J39" s="29" t="str">
        <f>IF(OR(H20=0,J20=0),"Not Valid",J28/J20)</f>
        <v>Not Valid</v>
      </c>
      <c r="K39" s="29"/>
      <c r="L39" s="26">
        <f>IF(OR(H20=0,J20=0),-0.001,J39-H39)</f>
        <v>-1E-3</v>
      </c>
      <c r="M39" s="7"/>
      <c r="N39" s="27" t="str">
        <f>IF(L39&gt;=0,"Pass","Continue")</f>
        <v>Continue</v>
      </c>
      <c r="O39" s="9"/>
      <c r="P39" s="25" t="str">
        <f>IF(OR(H$20=0,J$20=0),"",IF(J$20=0,"",L39*J$20))</f>
        <v/>
      </c>
      <c r="Q39" s="8"/>
    </row>
    <row r="40" spans="1:17" x14ac:dyDescent="0.2">
      <c r="A40" s="21"/>
      <c r="B40" s="17"/>
      <c r="C40" s="14"/>
      <c r="D40" s="14"/>
      <c r="E40" s="14"/>
      <c r="F40" s="14"/>
      <c r="G40" s="14"/>
      <c r="H40" s="29"/>
      <c r="I40" s="29"/>
      <c r="J40" s="29"/>
      <c r="K40" s="29"/>
      <c r="L40" s="26"/>
      <c r="M40" s="7"/>
      <c r="N40" s="27"/>
      <c r="O40" s="9"/>
      <c r="P40" s="25"/>
      <c r="Q40" s="8"/>
    </row>
    <row r="41" spans="1:17" x14ac:dyDescent="0.2">
      <c r="A41" s="21">
        <v>7</v>
      </c>
      <c r="B41" s="17" t="s">
        <v>84</v>
      </c>
      <c r="C41" s="14"/>
      <c r="D41" s="14"/>
      <c r="E41" s="14"/>
      <c r="F41" s="14"/>
      <c r="G41" s="14"/>
      <c r="H41" s="29" t="str">
        <f>IF(OR(H20=0,J20=0),"Not Valid",H30/H20)</f>
        <v>Not Valid</v>
      </c>
      <c r="I41" s="29"/>
      <c r="J41" s="29" t="str">
        <f>IF(OR(H20=0,J20=0),"Not Valid",J30/J20)</f>
        <v>Not Valid</v>
      </c>
      <c r="K41" s="29"/>
      <c r="L41" s="26">
        <f>IF(OR(H20=0,J20=0),-0.001,J41-H41)</f>
        <v>-1E-3</v>
      </c>
      <c r="M41" s="7"/>
      <c r="N41" s="27" t="str">
        <f>IF(L41&gt;=0,"Pass","Continue")</f>
        <v>Continue</v>
      </c>
      <c r="O41" s="9"/>
      <c r="P41" s="25" t="str">
        <f>IF(OR(H$20=0,J$20=0),"",IF(J$20=0,"",L41*J$20))</f>
        <v/>
      </c>
      <c r="Q41" s="8"/>
    </row>
    <row r="42" spans="1:17" x14ac:dyDescent="0.2">
      <c r="A42" s="21"/>
      <c r="B42" s="17"/>
      <c r="C42" s="14"/>
      <c r="D42" s="14"/>
      <c r="E42" s="14"/>
      <c r="F42" s="14"/>
      <c r="G42" s="14"/>
      <c r="H42" s="29"/>
      <c r="I42" s="29"/>
      <c r="J42" s="29"/>
      <c r="K42" s="29"/>
      <c r="L42" s="26"/>
      <c r="M42" s="7"/>
      <c r="N42" s="27"/>
      <c r="O42" s="9"/>
      <c r="P42" s="17"/>
      <c r="Q42" s="8"/>
    </row>
    <row r="43" spans="1:17" x14ac:dyDescent="0.2">
      <c r="A43" s="21">
        <v>8</v>
      </c>
      <c r="B43" s="17" t="s">
        <v>85</v>
      </c>
      <c r="C43" s="14"/>
      <c r="D43" s="14"/>
      <c r="E43" s="14"/>
      <c r="F43" s="14"/>
      <c r="G43" s="14"/>
      <c r="H43" s="29" t="str">
        <f>IF(OR(H20=0,J20=0),"Not Valid",H32/H20)</f>
        <v>Not Valid</v>
      </c>
      <c r="I43" s="29"/>
      <c r="J43" s="29" t="str">
        <f>IF(OR(H20=0,J20=0),"Not Valid",J32/J20)</f>
        <v>Not Valid</v>
      </c>
      <c r="K43" s="29"/>
      <c r="L43" s="26">
        <f>IF(OR(H20=0,J20=0),-0.001,J43-H43)</f>
        <v>-1E-3</v>
      </c>
      <c r="M43" s="7"/>
      <c r="N43" s="27" t="str">
        <f>IF(L43&gt;=0,"Pass","Continue")</f>
        <v>Continue</v>
      </c>
      <c r="O43" s="9"/>
      <c r="P43" s="25" t="str">
        <f>IF(OR(H$20=0,J$20=0),"",IF(J$20=0,"",L43*J$20))</f>
        <v/>
      </c>
      <c r="Q43" s="8"/>
    </row>
    <row r="44" spans="1:17" x14ac:dyDescent="0.2">
      <c r="A44" s="21"/>
      <c r="B44" s="17" t="s">
        <v>95</v>
      </c>
      <c r="C44" s="14"/>
      <c r="D44" s="14"/>
      <c r="E44" s="14"/>
      <c r="F44" s="14"/>
      <c r="G44" s="14"/>
      <c r="H44" s="29"/>
      <c r="I44" s="29"/>
      <c r="J44" s="29"/>
      <c r="K44" s="29"/>
      <c r="L44" s="26"/>
      <c r="M44" s="7"/>
      <c r="N44" s="27"/>
      <c r="O44" s="9"/>
      <c r="P44" s="25"/>
      <c r="Q44" s="8"/>
    </row>
    <row r="45" spans="1:17" x14ac:dyDescent="0.2">
      <c r="A45" s="21">
        <v>9</v>
      </c>
      <c r="B45" s="17" t="s">
        <v>86</v>
      </c>
      <c r="H45" s="29" t="str">
        <f>IF(OR(H22=0,J22=0),"Not Valid",H26/H22)</f>
        <v>Not Valid</v>
      </c>
      <c r="I45" s="29"/>
      <c r="J45" s="29" t="str">
        <f>IF(OR(H22=0,J22=0),"Not Valid",J26/J22)</f>
        <v>Not Valid</v>
      </c>
      <c r="K45" s="29"/>
      <c r="L45" s="26">
        <f>IF(OR(H22=0,J22=0),-0.001,J45-H45)</f>
        <v>-1E-3</v>
      </c>
      <c r="M45" s="7"/>
      <c r="N45" s="27" t="str">
        <f>IF(L45&gt;=0,"Pass","Continue")</f>
        <v>Continue</v>
      </c>
      <c r="O45" s="9"/>
      <c r="P45" s="25" t="str">
        <f>IF(OR(H$22=0,J$22=0),"",IF(J$22=0,"",L45*J$22))</f>
        <v/>
      </c>
      <c r="Q45" s="8"/>
    </row>
    <row r="46" spans="1:17" x14ac:dyDescent="0.2">
      <c r="A46" s="21"/>
      <c r="B46" s="17"/>
      <c r="H46" s="29"/>
      <c r="I46" s="29"/>
      <c r="J46" s="29"/>
      <c r="K46" s="29"/>
      <c r="L46" s="26"/>
      <c r="M46" s="7"/>
      <c r="N46" s="27"/>
      <c r="O46" s="9"/>
      <c r="P46" s="17"/>
      <c r="Q46" s="8"/>
    </row>
    <row r="47" spans="1:17" x14ac:dyDescent="0.2">
      <c r="A47" s="21">
        <v>10</v>
      </c>
      <c r="B47" s="17" t="s">
        <v>87</v>
      </c>
      <c r="C47" s="14"/>
      <c r="D47" s="14"/>
      <c r="E47" s="14"/>
      <c r="F47" s="14"/>
      <c r="G47" s="14"/>
      <c r="H47" s="29" t="str">
        <f>IF(OR(H22=0,J22=0),"Not Valid",H28/H22)</f>
        <v>Not Valid</v>
      </c>
      <c r="I47" s="29"/>
      <c r="J47" s="29" t="str">
        <f>IF(OR(H22=0,J22=0),"Not Valid",J28/J22)</f>
        <v>Not Valid</v>
      </c>
      <c r="K47" s="29"/>
      <c r="L47" s="26">
        <f>IF(OR(H22=0,J22=0),-0.001,J47-H47)</f>
        <v>-1E-3</v>
      </c>
      <c r="M47" s="7"/>
      <c r="N47" s="27" t="str">
        <f>IF(L47&gt;=0,"Pass","Continue")</f>
        <v>Continue</v>
      </c>
      <c r="O47" s="9"/>
      <c r="P47" s="25" t="str">
        <f>IF(OR(H$22=0,J$22=0),"",IF(J$22=0,"",L47*J$22))</f>
        <v/>
      </c>
      <c r="Q47" s="8"/>
    </row>
    <row r="48" spans="1:17" x14ac:dyDescent="0.2">
      <c r="A48" s="21"/>
      <c r="B48" s="17"/>
      <c r="C48" s="14"/>
      <c r="D48" s="14"/>
      <c r="E48" s="14"/>
      <c r="F48" s="14"/>
      <c r="G48" s="14"/>
      <c r="H48" s="29"/>
      <c r="I48" s="29"/>
      <c r="J48" s="29"/>
      <c r="K48" s="29"/>
      <c r="L48" s="26"/>
      <c r="M48" s="7"/>
      <c r="N48" s="27"/>
      <c r="O48" s="9"/>
      <c r="P48" s="25"/>
      <c r="Q48" s="8"/>
    </row>
    <row r="49" spans="1:17" x14ac:dyDescent="0.2">
      <c r="A49" s="21">
        <v>11</v>
      </c>
      <c r="B49" s="17" t="s">
        <v>88</v>
      </c>
      <c r="H49" s="29" t="str">
        <f>IF(OR(H22=0,J22=0),"Not Valid",H30/H22)</f>
        <v>Not Valid</v>
      </c>
      <c r="I49" s="29"/>
      <c r="J49" s="29" t="str">
        <f>IF(OR(H22=0,J22=0),"Not Valid",J30/J22)</f>
        <v>Not Valid</v>
      </c>
      <c r="K49" s="29"/>
      <c r="L49" s="26">
        <f>IF(OR(H22=0,J22=0),-0.001,J49-H49)</f>
        <v>-1E-3</v>
      </c>
      <c r="M49" s="10"/>
      <c r="N49" s="27" t="str">
        <f>IF(L49&gt;=0,"Pass","Continue")</f>
        <v>Continue</v>
      </c>
      <c r="O49" s="9"/>
      <c r="P49" s="25" t="str">
        <f>IF(OR(H$22=0,J$22=0),"",IF(J$22=0,"",L49*J$22))</f>
        <v/>
      </c>
      <c r="Q49" s="8"/>
    </row>
    <row r="50" spans="1:17" x14ac:dyDescent="0.2">
      <c r="A50" s="21"/>
      <c r="B50" s="17"/>
      <c r="H50" s="29"/>
      <c r="I50" s="29"/>
      <c r="J50" s="29"/>
      <c r="K50" s="29"/>
      <c r="L50" s="26"/>
      <c r="M50" s="10"/>
      <c r="N50" s="27"/>
      <c r="O50" s="9"/>
      <c r="P50" s="17"/>
      <c r="Q50" s="8"/>
    </row>
    <row r="51" spans="1:17" x14ac:dyDescent="0.2">
      <c r="A51" s="21">
        <v>12</v>
      </c>
      <c r="B51" s="17" t="s">
        <v>89</v>
      </c>
      <c r="C51" s="14"/>
      <c r="D51" s="14"/>
      <c r="E51" s="14"/>
      <c r="F51" s="14"/>
      <c r="G51" s="14"/>
      <c r="H51" s="29" t="str">
        <f>IF(OR(H22=0,J22=0),"Not Valid",H32/H22)</f>
        <v>Not Valid</v>
      </c>
      <c r="I51" s="29"/>
      <c r="J51" s="29" t="str">
        <f>IF(OR(H22=0,J22=0),"Not Valid",J32/J22)</f>
        <v>Not Valid</v>
      </c>
      <c r="K51" s="29"/>
      <c r="L51" s="26">
        <f>IF(OR(H22=0,J22=0),-0.001,J51-H51)</f>
        <v>-1E-3</v>
      </c>
      <c r="M51" s="7"/>
      <c r="N51" s="27" t="str">
        <f>IF(L51&gt;=0,"Pass","Continue")</f>
        <v>Continue</v>
      </c>
      <c r="O51" s="9"/>
      <c r="P51" s="25" t="str">
        <f>IF(OR(H$22=0,J$22=0),"",IF(J$22=0,"",L51*J$22))</f>
        <v/>
      </c>
      <c r="Q51" s="8"/>
    </row>
    <row r="52" spans="1:17" x14ac:dyDescent="0.2">
      <c r="A52" s="14"/>
      <c r="H52" s="17"/>
      <c r="I52" s="13"/>
      <c r="J52" s="17"/>
      <c r="K52" s="17"/>
      <c r="L52" s="6"/>
      <c r="M52" s="10"/>
      <c r="N52" s="47"/>
      <c r="O52" s="9"/>
      <c r="P52" s="17"/>
      <c r="Q52" s="8"/>
    </row>
    <row r="53" spans="1:17" x14ac:dyDescent="0.2">
      <c r="A53" s="14"/>
      <c r="H53" s="17"/>
      <c r="I53" s="13"/>
      <c r="J53" s="17"/>
      <c r="K53" s="17"/>
      <c r="L53" s="2"/>
      <c r="M53" s="7"/>
      <c r="N53" s="2"/>
      <c r="O53" s="9"/>
      <c r="P53" s="25"/>
      <c r="Q53" s="8"/>
    </row>
    <row r="54" spans="1:17" ht="13.5" thickBot="1" x14ac:dyDescent="0.25">
      <c r="A54" s="14"/>
      <c r="B54" s="27" t="s">
        <v>46</v>
      </c>
      <c r="C54" s="17"/>
      <c r="D54" s="17"/>
      <c r="E54" s="17"/>
      <c r="H54" s="17"/>
      <c r="I54" s="13"/>
      <c r="J54" s="17"/>
      <c r="K54" s="17"/>
      <c r="L54" s="115">
        <f>IF(MAX(P26:P51)&gt;0,0,MAX(P26:P51))</f>
        <v>0</v>
      </c>
      <c r="M54" s="7"/>
      <c r="N54" s="27" t="str">
        <f>IF(L54&gt;=0,"Pass","Continue")</f>
        <v>Pass</v>
      </c>
      <c r="O54" s="9"/>
      <c r="P54" s="25">
        <f>MAX(P26:P53)</f>
        <v>0</v>
      </c>
      <c r="Q54" s="30" t="s">
        <v>63</v>
      </c>
    </row>
    <row r="55" spans="1:17" ht="13.5" thickTop="1" x14ac:dyDescent="0.2">
      <c r="A55" s="14"/>
      <c r="L55" s="7"/>
      <c r="M55" s="7"/>
      <c r="N55" s="7"/>
      <c r="O55" s="9"/>
      <c r="P55" s="39">
        <f>IF(L26&gt;=0,0,IF(L28&gt;=0,0,IF(P54&lt;=0,N10,IF(N10-P54&lt;=0,0,N10-P54))))</f>
        <v>0</v>
      </c>
      <c r="Q55" s="27" t="s">
        <v>65</v>
      </c>
    </row>
    <row r="56" spans="1:17" x14ac:dyDescent="0.2">
      <c r="A56" s="14"/>
      <c r="E56" s="27" t="s">
        <v>38</v>
      </c>
      <c r="F56" s="27"/>
      <c r="G56" s="116">
        <f ca="1">TODAY()</f>
        <v>41736</v>
      </c>
      <c r="L56" s="7"/>
      <c r="M56" s="7"/>
      <c r="N56" s="7"/>
      <c r="O56" s="9"/>
      <c r="P56" s="9"/>
      <c r="Q56" s="8" t="s">
        <v>71</v>
      </c>
    </row>
    <row r="57" spans="1:17" x14ac:dyDescent="0.2">
      <c r="A57" s="14"/>
      <c r="E57" s="27" t="s">
        <v>12</v>
      </c>
      <c r="L57" s="40">
        <f>IF(L54&lt;=0,-(P55-L54),"")</f>
        <v>0</v>
      </c>
      <c r="M57" s="7"/>
      <c r="N57" s="7"/>
      <c r="O57" s="9"/>
      <c r="P57" s="9"/>
    </row>
    <row r="58" spans="1:17" x14ac:dyDescent="0.2">
      <c r="A58" s="14"/>
      <c r="L58" s="7"/>
      <c r="M58" s="7"/>
      <c r="N58" s="7"/>
      <c r="O58" s="9"/>
      <c r="P58" s="9"/>
    </row>
    <row r="59" spans="1:17" x14ac:dyDescent="0.2">
      <c r="A59" s="14"/>
      <c r="L59" s="7"/>
      <c r="M59" s="7"/>
      <c r="N59" s="7"/>
      <c r="O59" s="9"/>
      <c r="P59" s="9"/>
    </row>
    <row r="60" spans="1:17" x14ac:dyDescent="0.2">
      <c r="A60" s="14"/>
      <c r="L60" s="7"/>
      <c r="M60" s="7"/>
      <c r="N60" s="7"/>
      <c r="O60" s="9"/>
      <c r="P60" s="9"/>
    </row>
    <row r="61" spans="1:17" x14ac:dyDescent="0.2">
      <c r="A61" s="14"/>
      <c r="L61" s="7"/>
      <c r="M61" s="7"/>
      <c r="N61" s="7"/>
      <c r="O61" s="9"/>
      <c r="P61" s="9"/>
    </row>
    <row r="62" spans="1:17" x14ac:dyDescent="0.2">
      <c r="A62" s="14"/>
      <c r="L62" s="7"/>
      <c r="M62" s="7"/>
      <c r="N62" s="7"/>
      <c r="O62" s="9"/>
      <c r="P62" s="9"/>
    </row>
    <row r="63" spans="1:17" x14ac:dyDescent="0.2">
      <c r="A63" s="14"/>
      <c r="B63" s="14"/>
      <c r="C63" s="14"/>
      <c r="D63" s="14"/>
      <c r="E63" s="14"/>
      <c r="F63" s="14"/>
      <c r="G63" s="14"/>
      <c r="H63" s="14"/>
      <c r="J63" s="14"/>
      <c r="K63" s="14"/>
      <c r="L63" s="7"/>
      <c r="M63" s="7"/>
      <c r="N63" s="7"/>
      <c r="O63" s="7"/>
      <c r="P63" s="7"/>
      <c r="Q63" s="14"/>
    </row>
    <row r="64" spans="1:17" x14ac:dyDescent="0.2">
      <c r="A64" s="14"/>
      <c r="B64" s="14"/>
      <c r="C64" s="14"/>
      <c r="D64" s="14"/>
      <c r="E64" s="14"/>
      <c r="F64" s="14"/>
      <c r="G64" s="14"/>
      <c r="H64" s="14"/>
      <c r="J64" s="14"/>
      <c r="K64" s="14"/>
      <c r="L64" s="7"/>
      <c r="M64" s="7"/>
      <c r="N64" s="7"/>
      <c r="O64" s="7"/>
      <c r="P64" s="7"/>
      <c r="Q64" s="14"/>
    </row>
    <row r="65" spans="1:17" x14ac:dyDescent="0.2">
      <c r="A65" s="16"/>
      <c r="B65" s="14"/>
      <c r="C65" s="14"/>
      <c r="D65" s="14"/>
      <c r="E65" s="14"/>
      <c r="F65" s="14"/>
      <c r="G65" s="14"/>
      <c r="H65" s="14"/>
      <c r="J65" s="14"/>
      <c r="K65" s="14"/>
      <c r="L65" s="7"/>
      <c r="M65" s="7"/>
      <c r="N65" s="7"/>
      <c r="O65" s="7"/>
      <c r="P65" s="7"/>
      <c r="Q65" s="14"/>
    </row>
    <row r="66" spans="1:17" x14ac:dyDescent="0.2">
      <c r="A66" s="16"/>
      <c r="B66" s="14"/>
      <c r="C66" s="14"/>
      <c r="D66" s="14"/>
      <c r="E66" s="14"/>
      <c r="F66" s="14"/>
      <c r="G66" s="14"/>
      <c r="H66" s="14"/>
      <c r="J66" s="14"/>
      <c r="K66" s="14"/>
      <c r="L66" s="7"/>
      <c r="M66" s="7"/>
      <c r="N66" s="7"/>
      <c r="O66" s="7"/>
      <c r="P66" s="7"/>
      <c r="Q66" s="14"/>
    </row>
    <row r="67" spans="1:17" x14ac:dyDescent="0.2">
      <c r="A67" s="14"/>
      <c r="B67" s="14"/>
      <c r="C67" s="14"/>
      <c r="D67" s="14"/>
      <c r="E67" s="14"/>
      <c r="F67" s="14"/>
      <c r="G67" s="14"/>
      <c r="H67" s="14"/>
      <c r="J67" s="14"/>
      <c r="K67" s="14"/>
      <c r="L67" s="7"/>
      <c r="M67" s="7"/>
      <c r="N67" s="7"/>
      <c r="O67" s="7"/>
      <c r="P67" s="7"/>
      <c r="Q67" s="14"/>
    </row>
    <row r="68" spans="1:17" x14ac:dyDescent="0.2">
      <c r="A68" s="14"/>
      <c r="B68" s="14"/>
      <c r="C68" s="14"/>
      <c r="D68" s="14"/>
      <c r="E68" s="14"/>
      <c r="F68" s="14"/>
      <c r="G68" s="14"/>
      <c r="H68" s="14"/>
      <c r="J68" s="14"/>
      <c r="K68" s="14"/>
      <c r="L68" s="7"/>
      <c r="M68" s="7"/>
      <c r="N68" s="7"/>
      <c r="O68" s="7"/>
      <c r="P68" s="7"/>
      <c r="Q68" s="14"/>
    </row>
    <row r="69" spans="1:17" x14ac:dyDescent="0.2">
      <c r="A69" s="14"/>
      <c r="B69" s="14"/>
      <c r="C69" s="14"/>
      <c r="D69" s="14"/>
      <c r="E69" s="14"/>
      <c r="F69" s="14"/>
      <c r="G69" s="14"/>
      <c r="H69" s="14"/>
      <c r="J69" s="14"/>
      <c r="K69" s="14"/>
      <c r="L69" s="7"/>
      <c r="M69" s="7"/>
      <c r="N69" s="7"/>
      <c r="O69" s="7"/>
      <c r="P69" s="7"/>
      <c r="Q69" s="14"/>
    </row>
    <row r="70" spans="1:17" x14ac:dyDescent="0.2">
      <c r="A70" s="14"/>
      <c r="B70" s="14"/>
      <c r="C70" s="14"/>
      <c r="D70" s="14"/>
      <c r="E70" s="14"/>
      <c r="F70" s="14"/>
      <c r="G70" s="14"/>
      <c r="H70" s="14"/>
      <c r="J70" s="14"/>
      <c r="K70" s="14"/>
      <c r="L70" s="7"/>
      <c r="M70" s="7"/>
      <c r="N70" s="7"/>
      <c r="O70" s="7"/>
      <c r="P70" s="7"/>
      <c r="Q70" s="14"/>
    </row>
    <row r="71" spans="1:17" x14ac:dyDescent="0.2">
      <c r="A71" s="14"/>
      <c r="B71" s="14"/>
      <c r="C71" s="14"/>
      <c r="D71" s="14"/>
      <c r="E71" s="14"/>
      <c r="F71" s="14"/>
      <c r="G71" s="14"/>
      <c r="H71" s="14"/>
      <c r="J71" s="14"/>
      <c r="K71" s="14"/>
      <c r="L71" s="7"/>
      <c r="M71" s="7"/>
      <c r="N71" s="7"/>
      <c r="O71" s="7"/>
      <c r="P71" s="7"/>
      <c r="Q71" s="14"/>
    </row>
    <row r="72" spans="1:17" x14ac:dyDescent="0.2">
      <c r="A72" s="14"/>
      <c r="B72" s="14"/>
      <c r="C72" s="14"/>
      <c r="D72" s="14"/>
      <c r="E72" s="14"/>
      <c r="F72" s="14"/>
      <c r="G72" s="14"/>
      <c r="H72" s="14"/>
      <c r="J72" s="14"/>
      <c r="K72" s="14"/>
      <c r="L72" s="7"/>
      <c r="M72" s="7"/>
      <c r="N72" s="7"/>
      <c r="O72" s="7"/>
      <c r="P72" s="7"/>
      <c r="Q72" s="14"/>
    </row>
    <row r="73" spans="1:17" x14ac:dyDescent="0.2">
      <c r="A73" s="14"/>
      <c r="B73" s="14"/>
      <c r="C73" s="14"/>
      <c r="D73" s="14"/>
      <c r="E73" s="14"/>
      <c r="F73" s="14"/>
      <c r="G73" s="14"/>
      <c r="H73" s="14"/>
      <c r="J73" s="14"/>
      <c r="K73" s="14"/>
      <c r="L73" s="7"/>
      <c r="M73" s="7"/>
      <c r="N73" s="7"/>
      <c r="O73" s="7"/>
      <c r="P73" s="7"/>
      <c r="Q73" s="14"/>
    </row>
    <row r="74" spans="1:17" x14ac:dyDescent="0.2">
      <c r="A74" s="14"/>
      <c r="B74" s="14"/>
      <c r="C74" s="14"/>
      <c r="D74" s="14"/>
      <c r="E74" s="14"/>
      <c r="F74" s="14"/>
      <c r="G74" s="14"/>
      <c r="H74" s="14"/>
      <c r="J74" s="14"/>
      <c r="K74" s="14"/>
      <c r="L74" s="7"/>
      <c r="M74" s="7"/>
      <c r="N74" s="7"/>
      <c r="O74" s="7"/>
      <c r="P74" s="7"/>
      <c r="Q74" s="14"/>
    </row>
    <row r="75" spans="1:17" x14ac:dyDescent="0.2">
      <c r="A75" s="14"/>
      <c r="B75" s="14"/>
      <c r="C75" s="14"/>
      <c r="D75" s="14"/>
      <c r="E75" s="14"/>
      <c r="F75" s="14"/>
      <c r="G75" s="14"/>
      <c r="H75" s="14"/>
      <c r="J75" s="14"/>
      <c r="K75" s="14"/>
      <c r="L75" s="7"/>
      <c r="M75" s="7"/>
      <c r="N75" s="7"/>
      <c r="O75" s="7"/>
      <c r="P75" s="7"/>
      <c r="Q75" s="14"/>
    </row>
    <row r="76" spans="1:17" x14ac:dyDescent="0.2">
      <c r="A76" s="16"/>
      <c r="B76" s="14"/>
      <c r="C76" s="14"/>
      <c r="D76" s="14"/>
      <c r="E76" s="14"/>
      <c r="F76" s="14"/>
      <c r="G76" s="14"/>
      <c r="H76" s="14"/>
      <c r="J76" s="14"/>
      <c r="K76" s="14"/>
      <c r="L76" s="7"/>
      <c r="M76" s="7"/>
      <c r="N76" s="7"/>
      <c r="O76" s="7"/>
      <c r="P76" s="7"/>
      <c r="Q76" s="14"/>
    </row>
    <row r="77" spans="1:17" x14ac:dyDescent="0.2">
      <c r="A77" s="16"/>
      <c r="B77" s="14"/>
      <c r="C77" s="14"/>
      <c r="D77" s="14"/>
      <c r="E77" s="14"/>
      <c r="F77" s="14"/>
      <c r="G77" s="14"/>
      <c r="H77" s="14"/>
      <c r="J77" s="14"/>
      <c r="K77" s="14"/>
      <c r="L77" s="7"/>
      <c r="M77" s="7"/>
      <c r="N77" s="7"/>
      <c r="O77" s="7"/>
      <c r="P77" s="7"/>
      <c r="Q77" s="14"/>
    </row>
    <row r="78" spans="1:17" x14ac:dyDescent="0.2">
      <c r="A78" s="14"/>
      <c r="B78" s="14"/>
      <c r="C78" s="14"/>
      <c r="D78" s="14"/>
      <c r="E78" s="14"/>
      <c r="F78" s="14"/>
      <c r="G78" s="14"/>
      <c r="H78" s="14"/>
      <c r="J78" s="14"/>
      <c r="K78" s="14"/>
      <c r="L78" s="7"/>
      <c r="M78" s="7"/>
      <c r="N78" s="7"/>
      <c r="O78" s="7"/>
      <c r="P78" s="7"/>
      <c r="Q78" s="14"/>
    </row>
    <row r="79" spans="1:17" x14ac:dyDescent="0.2">
      <c r="A79" s="14"/>
      <c r="B79" s="14"/>
      <c r="C79" s="14"/>
      <c r="D79" s="14"/>
      <c r="E79" s="14"/>
      <c r="F79" s="14"/>
      <c r="G79" s="14"/>
      <c r="H79" s="14"/>
      <c r="J79" s="14"/>
      <c r="K79" s="14"/>
      <c r="L79" s="7"/>
      <c r="M79" s="7"/>
      <c r="N79" s="7"/>
      <c r="O79" s="7"/>
      <c r="P79" s="7"/>
      <c r="Q79" s="14"/>
    </row>
    <row r="80" spans="1:17" x14ac:dyDescent="0.2">
      <c r="A80" s="14"/>
      <c r="B80" s="14"/>
      <c r="C80" s="14"/>
      <c r="D80" s="14"/>
      <c r="E80" s="14"/>
      <c r="F80" s="14"/>
      <c r="G80" s="14"/>
      <c r="H80" s="14"/>
      <c r="J80" s="14"/>
      <c r="K80" s="14"/>
      <c r="L80" s="7"/>
      <c r="M80" s="7"/>
      <c r="N80" s="7"/>
      <c r="O80" s="7"/>
      <c r="P80" s="7"/>
      <c r="Q80" s="14"/>
    </row>
    <row r="81" spans="1:17" x14ac:dyDescent="0.2">
      <c r="A81" s="14"/>
      <c r="B81" s="14"/>
      <c r="C81" s="14"/>
      <c r="D81" s="14"/>
      <c r="E81" s="14"/>
      <c r="F81" s="14"/>
      <c r="G81" s="14"/>
      <c r="H81" s="14"/>
      <c r="J81" s="14"/>
      <c r="K81" s="14"/>
      <c r="L81" s="7"/>
      <c r="M81" s="7"/>
      <c r="N81" s="7"/>
      <c r="O81" s="7"/>
      <c r="P81" s="7"/>
      <c r="Q81" s="14"/>
    </row>
    <row r="82" spans="1:17" x14ac:dyDescent="0.2">
      <c r="A82" s="14"/>
      <c r="B82" s="14"/>
      <c r="C82" s="14"/>
      <c r="D82" s="14"/>
      <c r="E82" s="14"/>
      <c r="F82" s="14"/>
      <c r="G82" s="14"/>
      <c r="H82" s="14"/>
      <c r="J82" s="14"/>
      <c r="K82" s="14"/>
      <c r="L82" s="7"/>
      <c r="M82" s="7"/>
      <c r="N82" s="7"/>
      <c r="O82" s="7"/>
      <c r="P82" s="7"/>
      <c r="Q82" s="14"/>
    </row>
    <row r="83" spans="1:17" x14ac:dyDescent="0.2">
      <c r="A83" s="14"/>
      <c r="B83" s="14"/>
      <c r="C83" s="14"/>
      <c r="D83" s="14"/>
      <c r="E83" s="14"/>
      <c r="F83" s="14"/>
      <c r="G83" s="14"/>
      <c r="H83" s="14"/>
      <c r="J83" s="14"/>
      <c r="K83" s="14"/>
      <c r="L83" s="7"/>
      <c r="M83" s="7"/>
      <c r="N83" s="7"/>
      <c r="O83" s="7"/>
      <c r="P83" s="7"/>
      <c r="Q83" s="14"/>
    </row>
    <row r="84" spans="1:17" x14ac:dyDescent="0.2">
      <c r="A84" s="14"/>
      <c r="B84" s="14"/>
      <c r="C84" s="14"/>
      <c r="D84" s="14"/>
      <c r="E84" s="14"/>
      <c r="F84" s="14"/>
      <c r="G84" s="14"/>
      <c r="H84" s="14"/>
      <c r="J84" s="14"/>
      <c r="K84" s="14"/>
      <c r="L84" s="7"/>
      <c r="M84" s="7"/>
      <c r="N84" s="7"/>
      <c r="O84" s="7"/>
      <c r="P84" s="7"/>
      <c r="Q84" s="14"/>
    </row>
    <row r="85" spans="1:17" x14ac:dyDescent="0.2">
      <c r="A85" s="14"/>
      <c r="B85" s="14"/>
      <c r="C85" s="14"/>
      <c r="D85" s="14"/>
      <c r="E85" s="14"/>
      <c r="F85" s="14"/>
      <c r="G85" s="14"/>
      <c r="H85" s="14"/>
      <c r="J85" s="14"/>
      <c r="K85" s="14"/>
      <c r="L85" s="7"/>
      <c r="M85" s="7"/>
      <c r="N85" s="7"/>
      <c r="O85" s="7"/>
      <c r="P85" s="7"/>
      <c r="Q85" s="14"/>
    </row>
    <row r="86" spans="1:17" x14ac:dyDescent="0.2">
      <c r="A86" s="14"/>
      <c r="B86" s="14"/>
      <c r="C86" s="14"/>
      <c r="D86" s="14"/>
      <c r="E86" s="14"/>
      <c r="F86" s="14"/>
      <c r="G86" s="14"/>
      <c r="H86" s="14"/>
      <c r="J86" s="14"/>
      <c r="K86" s="14"/>
      <c r="L86" s="7"/>
      <c r="M86" s="7"/>
      <c r="N86" s="7"/>
      <c r="O86" s="7"/>
      <c r="P86" s="7"/>
      <c r="Q86" s="14"/>
    </row>
    <row r="87" spans="1:17" x14ac:dyDescent="0.2">
      <c r="A87" s="14"/>
      <c r="B87" s="14"/>
      <c r="C87" s="14"/>
      <c r="D87" s="14"/>
      <c r="E87" s="14"/>
      <c r="F87" s="14"/>
      <c r="G87" s="14"/>
      <c r="H87" s="14"/>
      <c r="J87" s="14"/>
      <c r="K87" s="14"/>
      <c r="L87" s="7"/>
      <c r="M87" s="7"/>
      <c r="N87" s="7"/>
      <c r="O87" s="7"/>
      <c r="P87" s="7"/>
      <c r="Q87" s="14"/>
    </row>
    <row r="88" spans="1:17" x14ac:dyDescent="0.2">
      <c r="A88" s="14"/>
      <c r="B88" s="14"/>
      <c r="C88" s="14"/>
      <c r="D88" s="14"/>
      <c r="E88" s="14"/>
      <c r="F88" s="14"/>
      <c r="G88" s="14"/>
      <c r="H88" s="14"/>
      <c r="J88" s="14"/>
      <c r="K88" s="14"/>
      <c r="L88" s="7"/>
      <c r="M88" s="7"/>
      <c r="N88" s="7"/>
      <c r="O88" s="7"/>
      <c r="P88" s="7"/>
      <c r="Q88" s="14"/>
    </row>
    <row r="89" spans="1:17" x14ac:dyDescent="0.2">
      <c r="A89" s="14"/>
      <c r="B89" s="14"/>
      <c r="C89" s="14"/>
      <c r="D89" s="14"/>
      <c r="E89" s="14"/>
      <c r="F89" s="14"/>
      <c r="G89" s="14"/>
      <c r="H89" s="14"/>
      <c r="J89" s="14"/>
      <c r="K89" s="14"/>
      <c r="L89" s="7"/>
      <c r="M89" s="7"/>
      <c r="N89" s="7"/>
      <c r="O89" s="7"/>
      <c r="P89" s="7"/>
      <c r="Q89" s="14"/>
    </row>
    <row r="90" spans="1:17" x14ac:dyDescent="0.2">
      <c r="A90" s="14"/>
      <c r="B90" s="14"/>
      <c r="C90" s="14"/>
      <c r="D90" s="14"/>
      <c r="E90" s="14"/>
      <c r="F90" s="14"/>
      <c r="G90" s="14"/>
      <c r="H90" s="14"/>
      <c r="J90" s="14"/>
      <c r="K90" s="14"/>
      <c r="L90" s="7"/>
      <c r="M90" s="7"/>
      <c r="N90" s="7"/>
      <c r="O90" s="7"/>
      <c r="P90" s="7"/>
      <c r="Q90" s="14"/>
    </row>
    <row r="91" spans="1:17" x14ac:dyDescent="0.2">
      <c r="A91" s="14"/>
      <c r="B91" s="14"/>
      <c r="C91" s="14"/>
      <c r="D91" s="14"/>
      <c r="E91" s="14"/>
      <c r="F91" s="14"/>
      <c r="G91" s="14"/>
      <c r="H91" s="14"/>
      <c r="J91" s="14"/>
      <c r="K91" s="14"/>
      <c r="L91" s="7"/>
      <c r="M91" s="7"/>
      <c r="N91" s="7"/>
      <c r="O91" s="7"/>
      <c r="P91" s="7"/>
      <c r="Q91" s="14"/>
    </row>
    <row r="92" spans="1:17" x14ac:dyDescent="0.2">
      <c r="L92" s="9"/>
      <c r="M92" s="9"/>
      <c r="N92" s="9"/>
      <c r="O92" s="9"/>
      <c r="P92" s="9"/>
    </row>
  </sheetData>
  <sheetProtection password="909B" sheet="1" objects="1" scenarios="1" selectLockedCells="1"/>
  <mergeCells count="4">
    <mergeCell ref="D1:L1"/>
    <mergeCell ref="D2:L2"/>
    <mergeCell ref="L24:N24"/>
    <mergeCell ref="L35:N35"/>
  </mergeCells>
  <phoneticPr fontId="4" type="noConversion"/>
  <pageMargins left="0.25" right="0.25" top="0.5" bottom="0.5"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45"/>
  <sheetViews>
    <sheetView view="pageBreakPreview" zoomScale="130" zoomScaleNormal="100" zoomScaleSheetLayoutView="130" workbookViewId="0">
      <selection activeCell="E36" sqref="E36"/>
    </sheetView>
  </sheetViews>
  <sheetFormatPr defaultRowHeight="12.75" x14ac:dyDescent="0.2"/>
  <cols>
    <col min="1" max="1" width="14.42578125" style="1" customWidth="1"/>
    <col min="2" max="2" width="4.42578125" style="1" customWidth="1"/>
    <col min="3" max="3" width="54.42578125" style="1" customWidth="1"/>
    <col min="4" max="4" width="3.28515625" style="1" customWidth="1"/>
    <col min="5" max="5" width="22.42578125" style="1" customWidth="1"/>
    <col min="6" max="6" width="10.7109375" style="1" customWidth="1"/>
    <col min="7" max="16384" width="9.140625" style="1"/>
  </cols>
  <sheetData>
    <row r="1" spans="1:5" s="17" customFormat="1" x14ac:dyDescent="0.2">
      <c r="A1" s="190" t="s">
        <v>23</v>
      </c>
      <c r="B1" s="190"/>
      <c r="C1" s="190"/>
      <c r="D1" s="190"/>
      <c r="E1" s="190"/>
    </row>
    <row r="2" spans="1:5" s="17" customFormat="1" x14ac:dyDescent="0.2">
      <c r="A2" s="190" t="s">
        <v>96</v>
      </c>
      <c r="B2" s="190"/>
      <c r="C2" s="190"/>
      <c r="D2" s="190"/>
      <c r="E2" s="190"/>
    </row>
    <row r="3" spans="1:5" s="17" customFormat="1" x14ac:dyDescent="0.2">
      <c r="A3" s="133"/>
      <c r="B3" s="133"/>
      <c r="C3" s="133"/>
      <c r="D3" s="133"/>
      <c r="E3" s="133"/>
    </row>
    <row r="4" spans="1:5" s="17" customFormat="1" x14ac:dyDescent="0.2">
      <c r="A4" s="190" t="s">
        <v>18</v>
      </c>
      <c r="B4" s="190"/>
      <c r="C4" s="190"/>
      <c r="D4" s="190"/>
      <c r="E4" s="190"/>
    </row>
    <row r="5" spans="1:5" s="17" customFormat="1" x14ac:dyDescent="0.2">
      <c r="A5" s="190" t="s">
        <v>47</v>
      </c>
      <c r="B5" s="190"/>
      <c r="C5" s="190"/>
      <c r="D5" s="190"/>
      <c r="E5" s="190"/>
    </row>
    <row r="6" spans="1:5" s="17" customFormat="1" x14ac:dyDescent="0.2">
      <c r="A6" s="190" t="s">
        <v>66</v>
      </c>
      <c r="B6" s="190"/>
      <c r="C6" s="190"/>
      <c r="D6" s="190"/>
      <c r="E6" s="190"/>
    </row>
    <row r="7" spans="1:5" s="17" customFormat="1" x14ac:dyDescent="0.2">
      <c r="A7" s="134"/>
      <c r="B7" s="134"/>
      <c r="C7" s="134"/>
      <c r="D7" s="134"/>
      <c r="E7" s="68"/>
    </row>
    <row r="8" spans="1:5" s="17" customFormat="1" x14ac:dyDescent="0.2">
      <c r="A8" s="128" t="s">
        <v>25</v>
      </c>
      <c r="B8" s="37">
        <f>'Data Input'!B7</f>
        <v>0</v>
      </c>
      <c r="C8" s="132"/>
      <c r="D8" s="68"/>
      <c r="E8" s="68"/>
    </row>
    <row r="9" spans="1:5" s="17" customFormat="1" ht="12.75" customHeight="1" x14ac:dyDescent="0.2">
      <c r="A9" s="135"/>
      <c r="B9" s="136"/>
      <c r="C9" s="68"/>
      <c r="D9" s="68"/>
      <c r="E9" s="68"/>
    </row>
    <row r="10" spans="1:5" s="17" customFormat="1" x14ac:dyDescent="0.2">
      <c r="A10" s="128" t="s">
        <v>26</v>
      </c>
      <c r="B10" s="35">
        <f>'Data Input'!G7</f>
        <v>0</v>
      </c>
      <c r="C10" s="62"/>
      <c r="D10" s="68"/>
      <c r="E10" s="137"/>
    </row>
    <row r="11" spans="1:5" ht="12" customHeight="1" x14ac:dyDescent="0.2">
      <c r="A11" s="134"/>
      <c r="B11" s="130"/>
      <c r="C11" s="62"/>
      <c r="D11" s="138"/>
      <c r="E11" s="138"/>
    </row>
    <row r="12" spans="1:5" ht="41.25" customHeight="1" x14ac:dyDescent="0.2">
      <c r="A12" s="68" t="s">
        <v>97</v>
      </c>
      <c r="B12" s="139"/>
      <c r="C12" s="138"/>
      <c r="D12" s="140">
        <v>-0.35</v>
      </c>
      <c r="E12" s="137" t="str">
        <f>IF(AND('Data Input'!J45="conditional", 'Data Input'!J46="Pass"),'Data Input'!$H$46, IF('Data Input'!J46="Pass","Pass",'Data Input'!H46))</f>
        <v>Pass</v>
      </c>
    </row>
    <row r="13" spans="1:5" x14ac:dyDescent="0.2">
      <c r="A13" s="68" t="s">
        <v>98</v>
      </c>
      <c r="B13" s="62"/>
      <c r="C13" s="68"/>
      <c r="D13" s="141"/>
      <c r="E13" s="137" t="str">
        <f>IF('Data Input'!J46="Pass","Pass",'Data Input'!H50)</f>
        <v>Pass</v>
      </c>
    </row>
    <row r="14" spans="1:5" ht="13.5" thickBot="1" x14ac:dyDescent="0.25">
      <c r="A14" s="142"/>
      <c r="B14" s="143"/>
      <c r="C14" s="143"/>
      <c r="D14" s="143"/>
      <c r="E14" s="144"/>
    </row>
    <row r="15" spans="1:5" ht="13.5" thickTop="1" x14ac:dyDescent="0.2">
      <c r="A15" s="145" t="s">
        <v>8</v>
      </c>
      <c r="B15" s="146"/>
      <c r="C15" s="147"/>
      <c r="D15" s="148"/>
      <c r="E15" s="149"/>
    </row>
    <row r="16" spans="1:5" ht="37.5" customHeight="1" x14ac:dyDescent="0.2">
      <c r="A16" s="194" t="s">
        <v>48</v>
      </c>
      <c r="B16" s="195"/>
      <c r="C16" s="195"/>
      <c r="D16" s="143"/>
      <c r="E16" s="150"/>
    </row>
    <row r="17" spans="1:7" x14ac:dyDescent="0.2">
      <c r="A17" s="151"/>
      <c r="B17" s="62"/>
      <c r="C17" s="62"/>
      <c r="D17" s="143"/>
      <c r="E17" s="150"/>
    </row>
    <row r="18" spans="1:7" x14ac:dyDescent="0.2">
      <c r="A18" s="151"/>
      <c r="B18" s="62"/>
      <c r="C18" s="62"/>
      <c r="D18" s="143"/>
      <c r="E18" s="150"/>
    </row>
    <row r="19" spans="1:7" x14ac:dyDescent="0.2">
      <c r="A19" s="152" t="s">
        <v>49</v>
      </c>
      <c r="B19" s="153"/>
      <c r="C19" s="154" t="s">
        <v>50</v>
      </c>
      <c r="D19" s="138"/>
      <c r="E19" s="155" t="s">
        <v>62</v>
      </c>
      <c r="G19" s="118"/>
    </row>
    <row r="20" spans="1:7" x14ac:dyDescent="0.2">
      <c r="A20" s="151"/>
      <c r="B20" s="62"/>
      <c r="C20" s="62"/>
      <c r="D20" s="62"/>
      <c r="E20" s="150"/>
    </row>
    <row r="21" spans="1:7" ht="13.5" thickBot="1" x14ac:dyDescent="0.25">
      <c r="A21" s="117" t="s">
        <v>15</v>
      </c>
      <c r="B21" s="119" t="s">
        <v>51</v>
      </c>
      <c r="C21" s="120"/>
      <c r="D21" s="12"/>
      <c r="E21" s="121"/>
    </row>
    <row r="22" spans="1:7" x14ac:dyDescent="0.2">
      <c r="A22" s="117"/>
      <c r="B22" s="119"/>
      <c r="C22" s="12"/>
      <c r="D22" s="12"/>
      <c r="E22" s="122"/>
    </row>
    <row r="23" spans="1:7" x14ac:dyDescent="0.2">
      <c r="A23" s="117"/>
      <c r="B23" s="119"/>
      <c r="C23" s="12"/>
      <c r="D23" s="12"/>
      <c r="E23" s="122"/>
    </row>
    <row r="24" spans="1:7" x14ac:dyDescent="0.2">
      <c r="A24" s="117"/>
      <c r="B24" s="119"/>
      <c r="C24" s="12"/>
      <c r="D24" s="12"/>
      <c r="E24" s="122"/>
    </row>
    <row r="25" spans="1:7" x14ac:dyDescent="0.2">
      <c r="A25" s="117"/>
      <c r="B25" s="119"/>
      <c r="C25" s="12"/>
      <c r="D25" s="12"/>
      <c r="E25" s="122"/>
    </row>
    <row r="26" spans="1:7" ht="13.5" thickBot="1" x14ac:dyDescent="0.25">
      <c r="A26" s="117" t="s">
        <v>15</v>
      </c>
      <c r="B26" s="119" t="s">
        <v>52</v>
      </c>
      <c r="C26" s="120"/>
      <c r="D26" s="12"/>
      <c r="E26" s="123"/>
    </row>
    <row r="27" spans="1:7" x14ac:dyDescent="0.2">
      <c r="A27" s="117"/>
      <c r="B27" s="119"/>
      <c r="C27" s="12"/>
      <c r="D27" s="12"/>
      <c r="E27" s="122"/>
    </row>
    <row r="28" spans="1:7" x14ac:dyDescent="0.2">
      <c r="A28" s="117"/>
      <c r="B28" s="119"/>
      <c r="C28" s="12"/>
      <c r="D28" s="12"/>
      <c r="E28" s="122"/>
    </row>
    <row r="29" spans="1:7" x14ac:dyDescent="0.2">
      <c r="A29" s="117"/>
      <c r="B29" s="119"/>
      <c r="C29" s="12"/>
      <c r="D29" s="12"/>
      <c r="E29" s="122"/>
    </row>
    <row r="30" spans="1:7" x14ac:dyDescent="0.2">
      <c r="A30" s="117"/>
      <c r="B30" s="119"/>
      <c r="C30" s="12"/>
      <c r="D30" s="12"/>
      <c r="E30" s="122"/>
    </row>
    <row r="31" spans="1:7" ht="13.5" thickBot="1" x14ac:dyDescent="0.25">
      <c r="A31" s="117" t="s">
        <v>9</v>
      </c>
      <c r="B31" s="119" t="s">
        <v>53</v>
      </c>
      <c r="C31" s="120"/>
      <c r="D31" s="12"/>
      <c r="E31" s="124"/>
    </row>
    <row r="32" spans="1:7" x14ac:dyDescent="0.2">
      <c r="A32" s="117"/>
      <c r="C32" s="12"/>
      <c r="D32" s="12"/>
      <c r="E32" s="122"/>
    </row>
    <row r="33" spans="1:6" x14ac:dyDescent="0.2">
      <c r="A33" s="117"/>
      <c r="C33" s="12"/>
      <c r="D33" s="12"/>
      <c r="E33" s="122"/>
    </row>
    <row r="34" spans="1:6" x14ac:dyDescent="0.2">
      <c r="A34" s="117"/>
      <c r="C34" s="12"/>
      <c r="D34" s="12"/>
      <c r="E34" s="122"/>
    </row>
    <row r="35" spans="1:6" x14ac:dyDescent="0.2">
      <c r="A35" s="117"/>
      <c r="C35" s="12"/>
      <c r="D35" s="12"/>
      <c r="E35" s="122"/>
    </row>
    <row r="36" spans="1:6" ht="13.5" thickBot="1" x14ac:dyDescent="0.25">
      <c r="A36" s="117" t="s">
        <v>9</v>
      </c>
      <c r="B36" s="119" t="s">
        <v>10</v>
      </c>
      <c r="C36" s="120"/>
      <c r="D36" s="12"/>
      <c r="E36" s="124"/>
    </row>
    <row r="37" spans="1:6" x14ac:dyDescent="0.2">
      <c r="A37" s="151"/>
      <c r="B37" s="156"/>
      <c r="C37" s="62"/>
      <c r="D37" s="62"/>
      <c r="E37" s="122"/>
    </row>
    <row r="38" spans="1:6" x14ac:dyDescent="0.2">
      <c r="A38" s="151"/>
      <c r="B38" s="62"/>
      <c r="C38" s="62"/>
      <c r="D38" s="62"/>
      <c r="E38" s="122"/>
    </row>
    <row r="39" spans="1:6" ht="13.5" thickBot="1" x14ac:dyDescent="0.25">
      <c r="A39" s="157" t="s">
        <v>42</v>
      </c>
      <c r="B39" s="156"/>
      <c r="C39" s="158" t="s">
        <v>54</v>
      </c>
      <c r="D39" s="62"/>
      <c r="E39" s="159">
        <f>SUM(E21:E37)</f>
        <v>0</v>
      </c>
    </row>
    <row r="40" spans="1:6" ht="13.5" thickBot="1" x14ac:dyDescent="0.25">
      <c r="A40" s="160"/>
      <c r="B40" s="142"/>
      <c r="C40" s="142"/>
      <c r="D40" s="142"/>
      <c r="E40" s="161"/>
    </row>
    <row r="41" spans="1:6" ht="13.5" thickTop="1" x14ac:dyDescent="0.2">
      <c r="A41" s="62"/>
      <c r="B41" s="62"/>
      <c r="C41" s="62"/>
      <c r="D41" s="62"/>
      <c r="E41" s="148"/>
    </row>
    <row r="42" spans="1:6" ht="13.5" thickBot="1" x14ac:dyDescent="0.25">
      <c r="A42" s="162" t="s">
        <v>99</v>
      </c>
      <c r="B42" s="139"/>
      <c r="C42" s="162"/>
      <c r="D42" s="163"/>
      <c r="E42" s="164">
        <f>IF(E12="Pass",0,E12+E39)</f>
        <v>0</v>
      </c>
    </row>
    <row r="43" spans="1:6" ht="14.25" thickTop="1" thickBot="1" x14ac:dyDescent="0.25">
      <c r="A43" s="162" t="s">
        <v>100</v>
      </c>
      <c r="B43" s="68"/>
      <c r="C43" s="68"/>
      <c r="D43" s="62"/>
      <c r="E43" s="164">
        <f>IF(E13="Pass",0,E13+E40)</f>
        <v>0</v>
      </c>
      <c r="F43" s="47"/>
    </row>
    <row r="44" spans="1:6" ht="14.25" customHeight="1" thickTop="1" x14ac:dyDescent="0.2">
      <c r="A44" s="138"/>
      <c r="B44" s="138"/>
      <c r="C44" s="138"/>
      <c r="D44" s="138"/>
      <c r="E44" s="165" t="str">
        <f>IF(AND(E43&gt;=0,E42&gt;=0),"Pass",IF(AND(E42&lt;0,E43&gt;=0),"Conditonal Pass","Continue"))</f>
        <v>Pass</v>
      </c>
    </row>
    <row r="45" spans="1:6" ht="27" customHeight="1" x14ac:dyDescent="0.2">
      <c r="A45" s="196" t="s">
        <v>55</v>
      </c>
      <c r="B45" s="196"/>
      <c r="C45" s="196"/>
      <c r="D45" s="196"/>
      <c r="E45" s="196"/>
    </row>
    <row r="46" spans="1:6" x14ac:dyDescent="0.2">
      <c r="A46" s="68"/>
      <c r="B46" s="68"/>
      <c r="C46" s="68"/>
      <c r="D46" s="68" t="s">
        <v>56</v>
      </c>
      <c r="E46" s="166" t="s">
        <v>38</v>
      </c>
    </row>
    <row r="47" spans="1:6" x14ac:dyDescent="0.2">
      <c r="A47" s="68" t="s">
        <v>57</v>
      </c>
      <c r="B47" s="68"/>
      <c r="C47" s="167"/>
      <c r="D47" s="68"/>
      <c r="E47" s="168"/>
    </row>
    <row r="48" spans="1:6" x14ac:dyDescent="0.2">
      <c r="A48" s="68"/>
      <c r="B48" s="68"/>
      <c r="C48" s="68"/>
      <c r="D48" s="68"/>
      <c r="E48" s="138"/>
    </row>
    <row r="49" spans="1:5" x14ac:dyDescent="0.2">
      <c r="A49" s="68" t="s">
        <v>58</v>
      </c>
      <c r="B49" s="68"/>
      <c r="C49" s="167"/>
      <c r="D49" s="68"/>
      <c r="E49" s="138"/>
    </row>
    <row r="50" spans="1:5" x14ac:dyDescent="0.2">
      <c r="A50" s="68"/>
      <c r="B50" s="68"/>
      <c r="C50" s="62"/>
      <c r="D50" s="68"/>
      <c r="E50" s="138"/>
    </row>
    <row r="51" spans="1:5" x14ac:dyDescent="0.2">
      <c r="A51" s="68" t="s">
        <v>59</v>
      </c>
      <c r="B51" s="68"/>
      <c r="C51" s="167"/>
      <c r="D51" s="68"/>
      <c r="E51" s="138"/>
    </row>
    <row r="52" spans="1:5" x14ac:dyDescent="0.2">
      <c r="A52" s="138"/>
      <c r="B52" s="138"/>
      <c r="C52" s="62"/>
      <c r="D52" s="68"/>
      <c r="E52" s="138"/>
    </row>
    <row r="53" spans="1:5" x14ac:dyDescent="0.2">
      <c r="A53" s="68" t="s">
        <v>60</v>
      </c>
      <c r="B53" s="138"/>
      <c r="C53" s="167"/>
      <c r="D53" s="68"/>
      <c r="E53" s="138"/>
    </row>
    <row r="54" spans="1:5" x14ac:dyDescent="0.2">
      <c r="A54" s="68"/>
      <c r="B54" s="68"/>
      <c r="C54" s="68"/>
      <c r="D54" s="68"/>
      <c r="E54" s="138"/>
    </row>
    <row r="55" spans="1:5" x14ac:dyDescent="0.2">
      <c r="A55" s="68" t="s">
        <v>61</v>
      </c>
      <c r="B55" s="68"/>
      <c r="C55" s="169"/>
      <c r="D55" s="68"/>
      <c r="E55" s="170"/>
    </row>
    <row r="56" spans="1:5" x14ac:dyDescent="0.2">
      <c r="A56" s="17"/>
      <c r="B56" s="17"/>
      <c r="C56" s="17"/>
      <c r="D56" s="17"/>
    </row>
    <row r="57" spans="1:5" x14ac:dyDescent="0.2">
      <c r="A57" s="125"/>
      <c r="B57" s="125"/>
      <c r="C57" s="17"/>
      <c r="D57" s="17"/>
    </row>
    <row r="58" spans="1:5" x14ac:dyDescent="0.2">
      <c r="C58" s="13"/>
      <c r="D58" s="17"/>
    </row>
    <row r="59" spans="1:5" x14ac:dyDescent="0.2">
      <c r="A59" s="17"/>
      <c r="C59" s="13"/>
      <c r="D59" s="17"/>
    </row>
    <row r="60" spans="1:5" x14ac:dyDescent="0.2">
      <c r="A60" s="125"/>
      <c r="B60" s="125"/>
      <c r="C60" s="17"/>
      <c r="D60" s="17"/>
    </row>
    <row r="61" spans="1:5" x14ac:dyDescent="0.2">
      <c r="A61" s="17"/>
      <c r="B61" s="17"/>
      <c r="C61" s="17"/>
      <c r="D61" s="17"/>
    </row>
    <row r="62" spans="1:5" x14ac:dyDescent="0.2">
      <c r="A62" s="17"/>
      <c r="B62" s="17"/>
      <c r="C62" s="17"/>
      <c r="D62" s="17"/>
    </row>
    <row r="63" spans="1:5" x14ac:dyDescent="0.2">
      <c r="A63" s="17"/>
      <c r="B63" s="17"/>
      <c r="C63" s="17"/>
      <c r="D63" s="17"/>
    </row>
    <row r="64" spans="1:5" x14ac:dyDescent="0.2">
      <c r="A64" s="17"/>
      <c r="B64" s="17"/>
      <c r="C64" s="17"/>
      <c r="D64" s="17"/>
    </row>
    <row r="65" spans="1:4" x14ac:dyDescent="0.2">
      <c r="A65" s="17"/>
      <c r="B65" s="17"/>
      <c r="C65" s="17"/>
      <c r="D65" s="17"/>
    </row>
    <row r="66" spans="1:4" x14ac:dyDescent="0.2">
      <c r="A66" s="17"/>
      <c r="B66" s="17"/>
      <c r="C66" s="17"/>
      <c r="D66" s="17"/>
    </row>
    <row r="67" spans="1:4" x14ac:dyDescent="0.2">
      <c r="A67" s="17"/>
      <c r="B67" s="17"/>
      <c r="C67" s="17"/>
      <c r="D67" s="17"/>
    </row>
    <row r="68" spans="1:4" x14ac:dyDescent="0.2">
      <c r="A68" s="17"/>
      <c r="B68" s="17"/>
      <c r="C68" s="17"/>
      <c r="D68" s="17"/>
    </row>
    <row r="69" spans="1:4" x14ac:dyDescent="0.2">
      <c r="A69" s="17"/>
      <c r="B69" s="17"/>
      <c r="C69" s="17"/>
      <c r="D69" s="17"/>
    </row>
    <row r="70" spans="1:4" x14ac:dyDescent="0.2">
      <c r="A70" s="17"/>
      <c r="B70" s="17"/>
      <c r="C70" s="17"/>
      <c r="D70" s="17"/>
    </row>
    <row r="71" spans="1:4" x14ac:dyDescent="0.2">
      <c r="A71" s="17"/>
      <c r="B71" s="17"/>
      <c r="C71" s="17"/>
      <c r="D71" s="17"/>
    </row>
    <row r="72" spans="1:4" x14ac:dyDescent="0.2">
      <c r="A72" s="17"/>
      <c r="B72" s="17"/>
      <c r="C72" s="17"/>
      <c r="D72" s="17"/>
    </row>
    <row r="73" spans="1:4" x14ac:dyDescent="0.2">
      <c r="A73" s="17"/>
      <c r="B73" s="17"/>
      <c r="C73" s="17"/>
      <c r="D73" s="17"/>
    </row>
    <row r="74" spans="1:4" x14ac:dyDescent="0.2">
      <c r="A74" s="17"/>
      <c r="B74" s="17"/>
      <c r="C74" s="17"/>
      <c r="D74" s="17"/>
    </row>
    <row r="75" spans="1:4" x14ac:dyDescent="0.2">
      <c r="A75" s="17"/>
      <c r="B75" s="17"/>
      <c r="C75" s="17"/>
      <c r="D75" s="17"/>
    </row>
    <row r="76" spans="1:4" x14ac:dyDescent="0.2">
      <c r="A76" s="17"/>
      <c r="B76" s="17"/>
      <c r="C76" s="17"/>
      <c r="D76" s="17"/>
    </row>
    <row r="77" spans="1:4" x14ac:dyDescent="0.2">
      <c r="A77" s="17"/>
      <c r="B77" s="17"/>
      <c r="C77" s="17"/>
      <c r="D77" s="17"/>
    </row>
    <row r="78" spans="1:4" x14ac:dyDescent="0.2">
      <c r="A78" s="17"/>
      <c r="B78" s="17"/>
      <c r="C78" s="17"/>
      <c r="D78" s="17"/>
    </row>
    <row r="79" spans="1:4" x14ac:dyDescent="0.2">
      <c r="A79" s="17"/>
      <c r="B79" s="17"/>
      <c r="C79" s="17"/>
      <c r="D79" s="17"/>
    </row>
    <row r="80" spans="1:4" x14ac:dyDescent="0.2">
      <c r="A80" s="17"/>
      <c r="B80" s="17"/>
      <c r="C80" s="17"/>
      <c r="D80" s="17"/>
    </row>
    <row r="81" spans="1:4" x14ac:dyDescent="0.2">
      <c r="A81" s="17"/>
      <c r="B81" s="17"/>
      <c r="C81" s="17"/>
      <c r="D81" s="17"/>
    </row>
    <row r="82" spans="1:4" x14ac:dyDescent="0.2">
      <c r="A82" s="17"/>
      <c r="B82" s="17"/>
      <c r="C82" s="17"/>
      <c r="D82" s="17"/>
    </row>
    <row r="83" spans="1:4" x14ac:dyDescent="0.2">
      <c r="A83" s="17"/>
      <c r="B83" s="17"/>
      <c r="C83" s="17"/>
      <c r="D83" s="17"/>
    </row>
    <row r="84" spans="1:4" x14ac:dyDescent="0.2">
      <c r="A84" s="17"/>
      <c r="B84" s="17"/>
      <c r="C84" s="17"/>
      <c r="D84" s="17"/>
    </row>
    <row r="85" spans="1:4" x14ac:dyDescent="0.2">
      <c r="A85" s="17"/>
      <c r="B85" s="17"/>
      <c r="C85" s="17"/>
      <c r="D85" s="17"/>
    </row>
    <row r="86" spans="1:4" x14ac:dyDescent="0.2">
      <c r="A86" s="17"/>
      <c r="B86" s="17"/>
      <c r="C86" s="17"/>
      <c r="D86" s="17"/>
    </row>
    <row r="87" spans="1:4" x14ac:dyDescent="0.2">
      <c r="A87" s="17"/>
      <c r="B87" s="17"/>
      <c r="C87" s="17"/>
      <c r="D87" s="17"/>
    </row>
    <row r="88" spans="1:4" x14ac:dyDescent="0.2">
      <c r="A88" s="17"/>
      <c r="B88" s="17"/>
      <c r="C88" s="17"/>
      <c r="D88" s="17"/>
    </row>
    <row r="89" spans="1:4" x14ac:dyDescent="0.2">
      <c r="A89" s="17"/>
      <c r="B89" s="17"/>
      <c r="C89" s="17"/>
      <c r="D89" s="17"/>
    </row>
    <row r="90" spans="1:4" x14ac:dyDescent="0.2">
      <c r="A90" s="17"/>
      <c r="B90" s="17"/>
      <c r="C90" s="17"/>
      <c r="D90" s="17"/>
    </row>
    <row r="91" spans="1:4" x14ac:dyDescent="0.2">
      <c r="A91" s="17"/>
      <c r="B91" s="17"/>
      <c r="C91" s="17"/>
      <c r="D91" s="17"/>
    </row>
    <row r="92" spans="1:4" x14ac:dyDescent="0.2">
      <c r="A92" s="17"/>
      <c r="B92" s="17"/>
      <c r="C92" s="17"/>
      <c r="D92" s="17"/>
    </row>
    <row r="93" spans="1:4" x14ac:dyDescent="0.2">
      <c r="A93" s="17"/>
      <c r="B93" s="17"/>
      <c r="C93" s="17"/>
      <c r="D93" s="17"/>
    </row>
    <row r="94" spans="1:4" x14ac:dyDescent="0.2">
      <c r="A94" s="17"/>
      <c r="B94" s="17"/>
      <c r="C94" s="17"/>
      <c r="D94" s="17"/>
    </row>
    <row r="95" spans="1:4" x14ac:dyDescent="0.2">
      <c r="A95" s="17"/>
      <c r="B95" s="17"/>
      <c r="C95" s="17"/>
      <c r="D95" s="17"/>
    </row>
    <row r="96" spans="1:4" x14ac:dyDescent="0.2">
      <c r="A96" s="17"/>
      <c r="B96" s="17"/>
      <c r="C96" s="17"/>
      <c r="D96" s="17"/>
    </row>
    <row r="97" spans="1:4" x14ac:dyDescent="0.2">
      <c r="A97" s="17"/>
      <c r="B97" s="17"/>
      <c r="C97" s="17"/>
      <c r="D97" s="17"/>
    </row>
    <row r="98" spans="1:4" x14ac:dyDescent="0.2">
      <c r="A98" s="17"/>
      <c r="B98" s="17"/>
      <c r="C98" s="17"/>
      <c r="D98" s="17"/>
    </row>
    <row r="99" spans="1:4" x14ac:dyDescent="0.2">
      <c r="A99" s="17"/>
      <c r="B99" s="17"/>
      <c r="C99" s="17"/>
      <c r="D99" s="17"/>
    </row>
    <row r="100" spans="1:4" x14ac:dyDescent="0.2">
      <c r="A100" s="17"/>
      <c r="B100" s="17"/>
      <c r="C100" s="17"/>
      <c r="D100" s="17"/>
    </row>
    <row r="101" spans="1:4" x14ac:dyDescent="0.2">
      <c r="A101" s="17"/>
      <c r="B101" s="17"/>
      <c r="C101" s="17"/>
      <c r="D101" s="17"/>
    </row>
    <row r="102" spans="1:4" x14ac:dyDescent="0.2">
      <c r="A102" s="17"/>
      <c r="B102" s="17"/>
      <c r="C102" s="17"/>
      <c r="D102" s="17"/>
    </row>
    <row r="103" spans="1:4" x14ac:dyDescent="0.2">
      <c r="A103" s="17"/>
      <c r="B103" s="17"/>
      <c r="C103" s="17"/>
      <c r="D103" s="17"/>
    </row>
    <row r="104" spans="1:4" x14ac:dyDescent="0.2">
      <c r="A104" s="17"/>
      <c r="B104" s="17"/>
      <c r="C104" s="17"/>
      <c r="D104" s="17"/>
    </row>
    <row r="105" spans="1:4" x14ac:dyDescent="0.2">
      <c r="A105" s="17"/>
      <c r="B105" s="17"/>
      <c r="C105" s="17"/>
      <c r="D105" s="17"/>
    </row>
    <row r="106" spans="1:4" x14ac:dyDescent="0.2">
      <c r="A106" s="17"/>
      <c r="B106" s="17"/>
      <c r="C106" s="17"/>
      <c r="D106" s="17"/>
    </row>
    <row r="107" spans="1:4" x14ac:dyDescent="0.2">
      <c r="A107" s="17"/>
      <c r="B107" s="17"/>
      <c r="C107" s="17"/>
      <c r="D107" s="17"/>
    </row>
    <row r="108" spans="1:4" x14ac:dyDescent="0.2">
      <c r="A108" s="17"/>
      <c r="B108" s="17"/>
      <c r="C108" s="17"/>
      <c r="D108" s="17"/>
    </row>
    <row r="109" spans="1:4" x14ac:dyDescent="0.2">
      <c r="A109" s="17"/>
      <c r="B109" s="17"/>
      <c r="C109" s="17"/>
      <c r="D109" s="17"/>
    </row>
    <row r="110" spans="1:4" x14ac:dyDescent="0.2">
      <c r="A110" s="17"/>
      <c r="B110" s="17"/>
      <c r="C110" s="17"/>
      <c r="D110" s="17"/>
    </row>
    <row r="111" spans="1:4" x14ac:dyDescent="0.2">
      <c r="A111" s="17"/>
      <c r="B111" s="17"/>
      <c r="C111" s="17"/>
      <c r="D111" s="17"/>
    </row>
    <row r="112" spans="1:4" x14ac:dyDescent="0.2">
      <c r="A112" s="17"/>
      <c r="B112" s="17"/>
      <c r="C112" s="17"/>
      <c r="D112" s="17"/>
    </row>
    <row r="113" spans="1:4" x14ac:dyDescent="0.2">
      <c r="A113" s="17"/>
      <c r="B113" s="17"/>
      <c r="C113" s="17"/>
      <c r="D113" s="17"/>
    </row>
    <row r="114" spans="1:4" x14ac:dyDescent="0.2">
      <c r="A114" s="17"/>
      <c r="B114" s="17"/>
      <c r="C114" s="17"/>
      <c r="D114" s="17"/>
    </row>
    <row r="115" spans="1:4" x14ac:dyDescent="0.2">
      <c r="A115" s="17"/>
      <c r="B115" s="17"/>
      <c r="C115" s="17"/>
      <c r="D115" s="17"/>
    </row>
    <row r="116" spans="1:4" x14ac:dyDescent="0.2">
      <c r="A116" s="17"/>
      <c r="B116" s="17"/>
      <c r="C116" s="17"/>
      <c r="D116" s="17"/>
    </row>
    <row r="117" spans="1:4" x14ac:dyDescent="0.2">
      <c r="A117" s="17"/>
      <c r="B117" s="17"/>
      <c r="C117" s="17"/>
      <c r="D117" s="17"/>
    </row>
    <row r="118" spans="1:4" x14ac:dyDescent="0.2">
      <c r="A118" s="17"/>
      <c r="B118" s="17"/>
      <c r="C118" s="17"/>
      <c r="D118" s="17"/>
    </row>
    <row r="119" spans="1:4" x14ac:dyDescent="0.2">
      <c r="A119" s="17"/>
      <c r="B119" s="17"/>
      <c r="C119" s="17"/>
      <c r="D119" s="17"/>
    </row>
    <row r="120" spans="1:4" x14ac:dyDescent="0.2">
      <c r="A120" s="17"/>
      <c r="B120" s="17"/>
      <c r="C120" s="17"/>
      <c r="D120" s="17"/>
    </row>
    <row r="121" spans="1:4" x14ac:dyDescent="0.2">
      <c r="A121" s="17"/>
      <c r="B121" s="17"/>
      <c r="C121" s="17"/>
      <c r="D121" s="17"/>
    </row>
    <row r="122" spans="1:4" x14ac:dyDescent="0.2">
      <c r="A122" s="17"/>
      <c r="B122" s="17"/>
      <c r="C122" s="17"/>
      <c r="D122" s="17"/>
    </row>
    <row r="123" spans="1:4" x14ac:dyDescent="0.2">
      <c r="A123" s="17"/>
      <c r="B123" s="17"/>
      <c r="C123" s="17"/>
      <c r="D123" s="17"/>
    </row>
    <row r="124" spans="1:4" x14ac:dyDescent="0.2">
      <c r="A124" s="17"/>
      <c r="B124" s="17"/>
      <c r="C124" s="17"/>
      <c r="D124" s="17"/>
    </row>
    <row r="125" spans="1:4" x14ac:dyDescent="0.2">
      <c r="A125" s="17"/>
      <c r="B125" s="17"/>
      <c r="C125" s="17"/>
      <c r="D125" s="17"/>
    </row>
    <row r="126" spans="1:4" x14ac:dyDescent="0.2">
      <c r="A126" s="17"/>
      <c r="B126" s="17"/>
      <c r="C126" s="17"/>
      <c r="D126" s="17"/>
    </row>
    <row r="127" spans="1:4" x14ac:dyDescent="0.2">
      <c r="A127" s="17"/>
      <c r="B127" s="17"/>
      <c r="C127" s="17"/>
      <c r="D127" s="17"/>
    </row>
    <row r="128" spans="1:4" x14ac:dyDescent="0.2">
      <c r="A128" s="17"/>
      <c r="B128" s="17"/>
      <c r="C128" s="17"/>
      <c r="D128" s="17"/>
    </row>
    <row r="129" spans="1:4" x14ac:dyDescent="0.2">
      <c r="A129" s="17"/>
      <c r="B129" s="17"/>
      <c r="C129" s="17"/>
      <c r="D129" s="17"/>
    </row>
    <row r="130" spans="1:4" x14ac:dyDescent="0.2">
      <c r="A130" s="17"/>
      <c r="B130" s="17"/>
      <c r="C130" s="17"/>
      <c r="D130" s="17"/>
    </row>
    <row r="131" spans="1:4" x14ac:dyDescent="0.2">
      <c r="A131" s="17"/>
      <c r="B131" s="17"/>
      <c r="C131" s="17"/>
      <c r="D131" s="17"/>
    </row>
    <row r="132" spans="1:4" x14ac:dyDescent="0.2">
      <c r="A132" s="17"/>
      <c r="B132" s="17"/>
      <c r="C132" s="17"/>
      <c r="D132" s="17"/>
    </row>
    <row r="133" spans="1:4" x14ac:dyDescent="0.2">
      <c r="A133" s="17"/>
      <c r="B133" s="17"/>
      <c r="C133" s="17"/>
      <c r="D133" s="17"/>
    </row>
    <row r="134" spans="1:4" x14ac:dyDescent="0.2">
      <c r="A134" s="17"/>
      <c r="B134" s="17"/>
      <c r="C134" s="17"/>
      <c r="D134" s="17"/>
    </row>
    <row r="135" spans="1:4" x14ac:dyDescent="0.2">
      <c r="A135" s="17"/>
      <c r="B135" s="17"/>
      <c r="C135" s="17"/>
      <c r="D135" s="17"/>
    </row>
    <row r="136" spans="1:4" x14ac:dyDescent="0.2">
      <c r="A136" s="17"/>
      <c r="B136" s="17"/>
      <c r="C136" s="17"/>
      <c r="D136" s="17"/>
    </row>
    <row r="137" spans="1:4" x14ac:dyDescent="0.2">
      <c r="A137" s="17"/>
      <c r="B137" s="17"/>
      <c r="C137" s="17"/>
      <c r="D137" s="17"/>
    </row>
    <row r="138" spans="1:4" x14ac:dyDescent="0.2">
      <c r="A138" s="17"/>
      <c r="B138" s="17"/>
      <c r="C138" s="17"/>
      <c r="D138" s="17"/>
    </row>
    <row r="139" spans="1:4" x14ac:dyDescent="0.2">
      <c r="A139" s="17"/>
      <c r="B139" s="17"/>
      <c r="C139" s="17"/>
      <c r="D139" s="17"/>
    </row>
    <row r="140" spans="1:4" x14ac:dyDescent="0.2">
      <c r="A140" s="17"/>
      <c r="B140" s="17"/>
      <c r="C140" s="17"/>
      <c r="D140" s="17"/>
    </row>
    <row r="141" spans="1:4" x14ac:dyDescent="0.2">
      <c r="A141" s="17"/>
      <c r="B141" s="17"/>
      <c r="C141" s="17"/>
      <c r="D141" s="17"/>
    </row>
    <row r="142" spans="1:4" x14ac:dyDescent="0.2">
      <c r="A142" s="17"/>
      <c r="B142" s="17"/>
      <c r="C142" s="17"/>
      <c r="D142" s="17"/>
    </row>
    <row r="143" spans="1:4" x14ac:dyDescent="0.2">
      <c r="A143" s="17"/>
      <c r="B143" s="17"/>
      <c r="C143" s="17"/>
      <c r="D143" s="17"/>
    </row>
    <row r="144" spans="1:4" x14ac:dyDescent="0.2">
      <c r="A144" s="17"/>
      <c r="B144" s="17"/>
      <c r="C144" s="17"/>
      <c r="D144" s="17"/>
    </row>
    <row r="145" spans="1:4" x14ac:dyDescent="0.2">
      <c r="A145" s="17"/>
      <c r="B145" s="17"/>
      <c r="C145" s="17"/>
      <c r="D145" s="17"/>
    </row>
  </sheetData>
  <sheetProtection password="909B" sheet="1" objects="1" scenarios="1" selectLockedCells="1"/>
  <mergeCells count="7">
    <mergeCell ref="A6:E6"/>
    <mergeCell ref="A16:C16"/>
    <mergeCell ref="A45:E45"/>
    <mergeCell ref="A1:E1"/>
    <mergeCell ref="A2:E2"/>
    <mergeCell ref="A4:E4"/>
    <mergeCell ref="A5:E5"/>
  </mergeCells>
  <phoneticPr fontId="4" type="noConversion"/>
  <pageMargins left="0.5" right="0.5" top="0.5" bottom="0.5"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Welcome</vt:lpstr>
      <vt:lpstr>Instructions</vt:lpstr>
      <vt:lpstr>Data Input</vt:lpstr>
      <vt:lpstr>Calculations</vt:lpstr>
      <vt:lpstr>Exceptions Worksheet</vt:lpstr>
      <vt:lpstr>Calculations!Print_Area</vt:lpstr>
      <vt:lpstr>'Data Input'!Print_Area</vt:lpstr>
      <vt:lpstr>'Exceptions Worksheet'!Print_Area</vt:lpstr>
      <vt:lpstr>XSelection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 Rene (MDE)</dc:creator>
  <cp:lastModifiedBy>eweingarten</cp:lastModifiedBy>
  <cp:lastPrinted>2014-03-20T15:29:30Z</cp:lastPrinted>
  <dcterms:created xsi:type="dcterms:W3CDTF">2006-01-31T19:37:25Z</dcterms:created>
  <dcterms:modified xsi:type="dcterms:W3CDTF">2014-04-07T12:51:11Z</dcterms:modified>
</cp:coreProperties>
</file>